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Oprava vybraných ulic 2024\Projektantka Dvořáková\Zadavaci dokumentace I. etapa\"/>
    </mc:Choice>
  </mc:AlternateContent>
  <bookViews>
    <workbookView xWindow="0" yWindow="0" windowWidth="28800" windowHeight="13500"/>
  </bookViews>
  <sheets>
    <sheet name="Rekapitulace stavby" sheetId="1" r:id="rId1"/>
    <sheet name="1153.1 - 2 - ulice Raisova" sheetId="2" r:id="rId2"/>
    <sheet name="1153.7 - 2 - ulice U Hřiště" sheetId="3" r:id="rId3"/>
    <sheet name="1153.8 - 2 - ulice Luční" sheetId="4" r:id="rId4"/>
    <sheet name="1153.11 - 2 - ulice Zahradní" sheetId="5" r:id="rId5"/>
    <sheet name="1153.0 - VRN" sheetId="6" r:id="rId6"/>
    <sheet name="Pokyny pro vyplnění" sheetId="7" r:id="rId7"/>
  </sheets>
  <definedNames>
    <definedName name="_xlnm._FilterDatabase" localSheetId="5" hidden="1">'1153.0 - VRN'!$C$80:$K$95</definedName>
    <definedName name="_xlnm._FilterDatabase" localSheetId="1" hidden="1">'1153.1 - 2 - ulice Raisova'!$C$85:$K$183</definedName>
    <definedName name="_xlnm._FilterDatabase" localSheetId="4" hidden="1">'1153.11 - 2 - ulice Zahradní'!$C$85:$K$191</definedName>
    <definedName name="_xlnm._FilterDatabase" localSheetId="2" hidden="1">'1153.7 - 2 - ulice U Hřiště'!$C$85:$K$177</definedName>
    <definedName name="_xlnm._FilterDatabase" localSheetId="3" hidden="1">'1153.8 - 2 - ulice Luční'!$C$85:$K$173</definedName>
    <definedName name="_xlnm.Print_Titles" localSheetId="5">'1153.0 - VRN'!$80:$80</definedName>
    <definedName name="_xlnm.Print_Titles" localSheetId="1">'1153.1 - 2 - ulice Raisova'!$85:$85</definedName>
    <definedName name="_xlnm.Print_Titles" localSheetId="4">'1153.11 - 2 - ulice Zahradní'!$85:$85</definedName>
    <definedName name="_xlnm.Print_Titles" localSheetId="2">'1153.7 - 2 - ulice U Hřiště'!$85:$85</definedName>
    <definedName name="_xlnm.Print_Titles" localSheetId="3">'1153.8 - 2 - ulice Luční'!$85:$85</definedName>
    <definedName name="_xlnm.Print_Titles" localSheetId="0">'Rekapitulace stavby'!$52:$52</definedName>
    <definedName name="_xlnm.Print_Area" localSheetId="5">'1153.0 - VRN'!$C$4:$J$39,'1153.0 - VRN'!$C$45:$J$62,'1153.0 - VRN'!$C$68:$J$95</definedName>
    <definedName name="_xlnm.Print_Area" localSheetId="1">'1153.1 - 2 - ulice Raisova'!$C$4:$J$39,'1153.1 - 2 - ulice Raisova'!$C$45:$J$67,'1153.1 - 2 - ulice Raisova'!$C$73:$J$183</definedName>
    <definedName name="_xlnm.Print_Area" localSheetId="4">'1153.11 - 2 - ulice Zahradní'!$C$4:$J$39,'1153.11 - 2 - ulice Zahradní'!$C$45:$J$67,'1153.11 - 2 - ulice Zahradní'!$C$73:$J$191</definedName>
    <definedName name="_xlnm.Print_Area" localSheetId="2">'1153.7 - 2 - ulice U Hřiště'!$C$4:$J$39,'1153.7 - 2 - ulice U Hřiště'!$C$45:$J$67,'1153.7 - 2 - ulice U Hřiště'!$C$73:$J$177</definedName>
    <definedName name="_xlnm.Print_Area" localSheetId="3">'1153.8 - 2 - ulice Luční'!$C$4:$J$39,'1153.8 - 2 - ulice Luční'!$C$45:$J$67,'1153.8 - 2 - ulice Luční'!$C$73:$J$173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55" i="6"/>
  <c r="J17" i="6"/>
  <c r="J12" i="6"/>
  <c r="J75" i="6" s="1"/>
  <c r="E7" i="6"/>
  <c r="E48" i="6"/>
  <c r="J37" i="5"/>
  <c r="J36" i="5"/>
  <c r="AY58" i="1"/>
  <c r="J35" i="5"/>
  <c r="AX58" i="1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T168" i="5"/>
  <c r="R169" i="5"/>
  <c r="R168" i="5"/>
  <c r="P169" i="5"/>
  <c r="P168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R134" i="5" s="1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T134" i="5"/>
  <c r="R135" i="5"/>
  <c r="P135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1" i="5"/>
  <c r="BH121" i="5"/>
  <c r="BG121" i="5"/>
  <c r="BF121" i="5"/>
  <c r="T121" i="5"/>
  <c r="R121" i="5"/>
  <c r="P121" i="5"/>
  <c r="BI118" i="5"/>
  <c r="BH118" i="5"/>
  <c r="BG118" i="5"/>
  <c r="BF118" i="5"/>
  <c r="T118" i="5"/>
  <c r="R118" i="5"/>
  <c r="P118" i="5"/>
  <c r="BI115" i="5"/>
  <c r="BH115" i="5"/>
  <c r="BG115" i="5"/>
  <c r="BF115" i="5"/>
  <c r="T115" i="5"/>
  <c r="R115" i="5"/>
  <c r="P115" i="5"/>
  <c r="BI111" i="5"/>
  <c r="BH111" i="5"/>
  <c r="BG111" i="5"/>
  <c r="BF111" i="5"/>
  <c r="T111" i="5"/>
  <c r="R111" i="5"/>
  <c r="P111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J83" i="5"/>
  <c r="J82" i="5"/>
  <c r="F82" i="5"/>
  <c r="F80" i="5"/>
  <c r="E78" i="5"/>
  <c r="J55" i="5"/>
  <c r="J54" i="5"/>
  <c r="F54" i="5"/>
  <c r="F52" i="5"/>
  <c r="E50" i="5"/>
  <c r="J18" i="5"/>
  <c r="E18" i="5"/>
  <c r="F83" i="5"/>
  <c r="J17" i="5"/>
  <c r="J12" i="5"/>
  <c r="J80" i="5" s="1"/>
  <c r="E7" i="5"/>
  <c r="E76" i="5"/>
  <c r="J37" i="4"/>
  <c r="J36" i="4"/>
  <c r="AY57" i="1"/>
  <c r="J35" i="4"/>
  <c r="AX57" i="1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T153" i="4" s="1"/>
  <c r="R154" i="4"/>
  <c r="R153" i="4"/>
  <c r="P154" i="4"/>
  <c r="P153" i="4" s="1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R128" i="4" s="1"/>
  <c r="P129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/>
  <c r="J17" i="4"/>
  <c r="J12" i="4"/>
  <c r="J80" i="4"/>
  <c r="E7" i="4"/>
  <c r="E76" i="4"/>
  <c r="J37" i="3"/>
  <c r="J36" i="3"/>
  <c r="AY56" i="1"/>
  <c r="J35" i="3"/>
  <c r="AX56" i="1" s="1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T157" i="3"/>
  <c r="R158" i="3"/>
  <c r="R157" i="3"/>
  <c r="P158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R129" i="3" s="1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T129" i="3"/>
  <c r="R130" i="3"/>
  <c r="P130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52" i="3"/>
  <c r="E7" i="3"/>
  <c r="E76" i="3" s="1"/>
  <c r="J37" i="2"/>
  <c r="J36" i="2"/>
  <c r="AY55" i="1"/>
  <c r="J35" i="2"/>
  <c r="AX55" i="1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T160" i="2"/>
  <c r="R161" i="2"/>
  <c r="R160" i="2"/>
  <c r="P161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T137" i="2" s="1"/>
  <c r="R144" i="2"/>
  <c r="P144" i="2"/>
  <c r="BI141" i="2"/>
  <c r="BH141" i="2"/>
  <c r="BG141" i="2"/>
  <c r="BF141" i="2"/>
  <c r="T141" i="2"/>
  <c r="R141" i="2"/>
  <c r="P141" i="2"/>
  <c r="P137" i="2" s="1"/>
  <c r="BI138" i="2"/>
  <c r="BH138" i="2"/>
  <c r="BG138" i="2"/>
  <c r="BF138" i="2"/>
  <c r="T138" i="2"/>
  <c r="R138" i="2"/>
  <c r="R137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/>
  <c r="J17" i="2"/>
  <c r="J12" i="2"/>
  <c r="J80" i="2"/>
  <c r="E7" i="2"/>
  <c r="E48" i="2"/>
  <c r="L50" i="1"/>
  <c r="AM50" i="1"/>
  <c r="AM49" i="1"/>
  <c r="L49" i="1"/>
  <c r="AM47" i="1"/>
  <c r="L47" i="1"/>
  <c r="L45" i="1"/>
  <c r="L44" i="1"/>
  <c r="BK104" i="2"/>
  <c r="BK158" i="3"/>
  <c r="J132" i="4"/>
  <c r="BK141" i="5"/>
  <c r="J86" i="6"/>
  <c r="BK124" i="2"/>
  <c r="BK133" i="2"/>
  <c r="BK120" i="3"/>
  <c r="BK106" i="3"/>
  <c r="J162" i="4"/>
  <c r="J189" i="5"/>
  <c r="J135" i="5"/>
  <c r="J98" i="2"/>
  <c r="J150" i="2"/>
  <c r="BK148" i="3"/>
  <c r="BK109" i="4"/>
  <c r="J177" i="5"/>
  <c r="BK132" i="5"/>
  <c r="J181" i="2"/>
  <c r="J144" i="2"/>
  <c r="BK172" i="3"/>
  <c r="BK171" i="4"/>
  <c r="J126" i="4"/>
  <c r="J162" i="5"/>
  <c r="J89" i="6"/>
  <c r="J157" i="2"/>
  <c r="J122" i="3"/>
  <c r="J102" i="4"/>
  <c r="BK180" i="5"/>
  <c r="J84" i="6"/>
  <c r="J133" i="3"/>
  <c r="J147" i="5"/>
  <c r="BK87" i="6"/>
  <c r="J95" i="2"/>
  <c r="BK151" i="3"/>
  <c r="BK89" i="3"/>
  <c r="J89" i="4"/>
  <c r="BK177" i="5"/>
  <c r="J87" i="6"/>
  <c r="BK147" i="2"/>
  <c r="J172" i="3"/>
  <c r="BK119" i="4"/>
  <c r="J125" i="5"/>
  <c r="BK162" i="3"/>
  <c r="BK138" i="4"/>
  <c r="BK144" i="4"/>
  <c r="J141" i="5"/>
  <c r="J95" i="6"/>
  <c r="J177" i="2"/>
  <c r="J113" i="3"/>
  <c r="BK169" i="3"/>
  <c r="BK141" i="4"/>
  <c r="BK118" i="5"/>
  <c r="J154" i="2"/>
  <c r="BK165" i="2"/>
  <c r="BK125" i="3"/>
  <c r="BK158" i="4"/>
  <c r="J153" i="5"/>
  <c r="J111" i="5"/>
  <c r="BK150" i="2"/>
  <c r="BK96" i="3"/>
  <c r="J136" i="4"/>
  <c r="J154" i="4"/>
  <c r="BK147" i="5"/>
  <c r="J110" i="2"/>
  <c r="J102" i="3"/>
  <c r="J130" i="5"/>
  <c r="J142" i="3"/>
  <c r="J99" i="4"/>
  <c r="BK189" i="5"/>
  <c r="J161" i="2"/>
  <c r="J139" i="3"/>
  <c r="BK134" i="4"/>
  <c r="J147" i="4"/>
  <c r="J144" i="5"/>
  <c r="J174" i="2"/>
  <c r="J99" i="3"/>
  <c r="BK110" i="3"/>
  <c r="J150" i="4"/>
  <c r="BK96" i="4"/>
  <c r="BK115" i="4"/>
  <c r="J165" i="5"/>
  <c r="J133" i="2"/>
  <c r="BK114" i="2"/>
  <c r="J151" i="3"/>
  <c r="J138" i="4"/>
  <c r="BK99" i="4"/>
  <c r="BK98" i="5"/>
  <c r="J104" i="5"/>
  <c r="J171" i="2"/>
  <c r="BK98" i="2"/>
  <c r="BK142" i="3"/>
  <c r="BK89" i="4"/>
  <c r="J129" i="4"/>
  <c r="BK130" i="5"/>
  <c r="J89" i="2"/>
  <c r="J138" i="2"/>
  <c r="J145" i="3"/>
  <c r="BK124" i="4"/>
  <c r="J107" i="5"/>
  <c r="J180" i="5"/>
  <c r="BK90" i="6"/>
  <c r="BK133" i="3"/>
  <c r="BK162" i="4"/>
  <c r="J159" i="5"/>
  <c r="BK171" i="2"/>
  <c r="BK130" i="3"/>
  <c r="BK112" i="4"/>
  <c r="BK168" i="4"/>
  <c r="BK162" i="5"/>
  <c r="BK165" i="5"/>
  <c r="BK181" i="2"/>
  <c r="J175" i="3"/>
  <c r="BK95" i="5"/>
  <c r="BK141" i="2"/>
  <c r="J162" i="3"/>
  <c r="BK99" i="3"/>
  <c r="BK121" i="4"/>
  <c r="J112" i="4"/>
  <c r="J121" i="5"/>
  <c r="BK153" i="5"/>
  <c r="J94" i="6"/>
  <c r="BK168" i="2"/>
  <c r="J136" i="3"/>
  <c r="J144" i="4"/>
  <c r="J118" i="5"/>
  <c r="BK89" i="6"/>
  <c r="BK118" i="2"/>
  <c r="J124" i="2"/>
  <c r="BK122" i="3"/>
  <c r="J109" i="4"/>
  <c r="BK144" i="5"/>
  <c r="BK89" i="5"/>
  <c r="BK130" i="2"/>
  <c r="BK89" i="2"/>
  <c r="J169" i="3"/>
  <c r="J105" i="4"/>
  <c r="J95" i="5"/>
  <c r="J101" i="5"/>
  <c r="J121" i="2"/>
  <c r="J110" i="3"/>
  <c r="BK132" i="4"/>
  <c r="BK92" i="5"/>
  <c r="BK101" i="2"/>
  <c r="BK121" i="2"/>
  <c r="BK154" i="3"/>
  <c r="J130" i="3"/>
  <c r="J124" i="4"/>
  <c r="BK111" i="5"/>
  <c r="BK84" i="6"/>
  <c r="J118" i="2"/>
  <c r="J158" i="3"/>
  <c r="BK150" i="4"/>
  <c r="BK169" i="5"/>
  <c r="BK101" i="5"/>
  <c r="BK92" i="2"/>
  <c r="BK157" i="2"/>
  <c r="J148" i="3"/>
  <c r="J171" i="4"/>
  <c r="J158" i="4"/>
  <c r="J150" i="5"/>
  <c r="J156" i="5"/>
  <c r="BK92" i="6"/>
  <c r="J104" i="2"/>
  <c r="J165" i="2"/>
  <c r="BK107" i="2"/>
  <c r="J116" i="3"/>
  <c r="J93" i="4"/>
  <c r="BK126" i="4"/>
  <c r="BK135" i="5"/>
  <c r="J138" i="5"/>
  <c r="J147" i="2"/>
  <c r="BK127" i="3"/>
  <c r="BK175" i="3"/>
  <c r="J115" i="4"/>
  <c r="J98" i="5"/>
  <c r="BK127" i="5"/>
  <c r="BK94" i="6"/>
  <c r="BK154" i="2"/>
  <c r="J120" i="3"/>
  <c r="J127" i="3"/>
  <c r="BK147" i="4"/>
  <c r="J132" i="5"/>
  <c r="BK95" i="6"/>
  <c r="J92" i="2"/>
  <c r="BK116" i="3"/>
  <c r="J165" i="4"/>
  <c r="BK150" i="5"/>
  <c r="J114" i="2"/>
  <c r="J101" i="2"/>
  <c r="J89" i="3"/>
  <c r="BK102" i="4"/>
  <c r="BK121" i="5"/>
  <c r="J92" i="5"/>
  <c r="J130" i="2"/>
  <c r="BK161" i="2"/>
  <c r="BK136" i="3"/>
  <c r="J119" i="4"/>
  <c r="BK159" i="5"/>
  <c r="BK86" i="6"/>
  <c r="BK135" i="2"/>
  <c r="J93" i="3"/>
  <c r="BK166" i="3"/>
  <c r="BK129" i="4"/>
  <c r="J183" i="5"/>
  <c r="J169" i="5"/>
  <c r="BK138" i="2"/>
  <c r="BK174" i="2"/>
  <c r="BK102" i="3"/>
  <c r="BK93" i="4"/>
  <c r="J141" i="4"/>
  <c r="BK183" i="5"/>
  <c r="J90" i="6"/>
  <c r="J107" i="2"/>
  <c r="J106" i="3"/>
  <c r="J125" i="3"/>
  <c r="BK105" i="4"/>
  <c r="J89" i="5"/>
  <c r="J173" i="5"/>
  <c r="BK95" i="2"/>
  <c r="BK128" i="2"/>
  <c r="BK93" i="3"/>
  <c r="BK154" i="4"/>
  <c r="J115" i="5"/>
  <c r="BK115" i="5"/>
  <c r="J128" i="2"/>
  <c r="J96" i="4"/>
  <c r="BK125" i="5"/>
  <c r="J135" i="2"/>
  <c r="AS54" i="1"/>
  <c r="BK156" i="5"/>
  <c r="BK186" i="5"/>
  <c r="BK144" i="2"/>
  <c r="J154" i="3"/>
  <c r="BK136" i="4"/>
  <c r="J186" i="5"/>
  <c r="J127" i="5"/>
  <c r="J141" i="2"/>
  <c r="BK177" i="2"/>
  <c r="BK139" i="3"/>
  <c r="BK165" i="4"/>
  <c r="BK113" i="3"/>
  <c r="J134" i="4"/>
  <c r="BK173" i="5"/>
  <c r="BK107" i="5"/>
  <c r="BK110" i="2"/>
  <c r="BK145" i="3"/>
  <c r="J121" i="4"/>
  <c r="J92" i="6"/>
  <c r="J168" i="2"/>
  <c r="J166" i="3"/>
  <c r="J96" i="3"/>
  <c r="J168" i="4"/>
  <c r="BK138" i="5"/>
  <c r="BK104" i="5"/>
  <c r="T128" i="4" l="1"/>
  <c r="P128" i="4"/>
  <c r="T88" i="2"/>
  <c r="P113" i="2"/>
  <c r="R164" i="2"/>
  <c r="R88" i="3"/>
  <c r="P105" i="3"/>
  <c r="T104" i="4"/>
  <c r="T87" i="4" s="1"/>
  <c r="T86" i="4" s="1"/>
  <c r="T157" i="4"/>
  <c r="R110" i="5"/>
  <c r="P172" i="5"/>
  <c r="T113" i="2"/>
  <c r="BK105" i="3"/>
  <c r="J105" i="3"/>
  <c r="J62" i="3"/>
  <c r="BK161" i="3"/>
  <c r="J161" i="3" s="1"/>
  <c r="J66" i="3" s="1"/>
  <c r="BK104" i="4"/>
  <c r="J104" i="4"/>
  <c r="J62" i="4" s="1"/>
  <c r="P88" i="5"/>
  <c r="P124" i="5"/>
  <c r="P88" i="2"/>
  <c r="P127" i="2"/>
  <c r="T119" i="3"/>
  <c r="T161" i="3"/>
  <c r="P104" i="4"/>
  <c r="R157" i="4"/>
  <c r="T110" i="5"/>
  <c r="R172" i="5"/>
  <c r="BK88" i="2"/>
  <c r="J88" i="2" s="1"/>
  <c r="J61" i="2" s="1"/>
  <c r="T127" i="2"/>
  <c r="BK164" i="2"/>
  <c r="J164" i="2" s="1"/>
  <c r="J66" i="2" s="1"/>
  <c r="P88" i="3"/>
  <c r="R105" i="3"/>
  <c r="R88" i="4"/>
  <c r="T118" i="4"/>
  <c r="P110" i="5"/>
  <c r="T172" i="5"/>
  <c r="BK83" i="6"/>
  <c r="J83" i="6"/>
  <c r="J61" i="6"/>
  <c r="BK88" i="3"/>
  <c r="J88" i="3" s="1"/>
  <c r="J61" i="3" s="1"/>
  <c r="P119" i="3"/>
  <c r="P161" i="3"/>
  <c r="P88" i="4"/>
  <c r="R118" i="4"/>
  <c r="P157" i="4"/>
  <c r="R88" i="5"/>
  <c r="R87" i="5"/>
  <c r="R86" i="5"/>
  <c r="R124" i="5"/>
  <c r="P83" i="6"/>
  <c r="P82" i="6"/>
  <c r="P81" i="6"/>
  <c r="AU59" i="1" s="1"/>
  <c r="R88" i="2"/>
  <c r="R127" i="2"/>
  <c r="P164" i="2"/>
  <c r="BK119" i="3"/>
  <c r="J119" i="3"/>
  <c r="J63" i="3"/>
  <c r="R161" i="3"/>
  <c r="T88" i="4"/>
  <c r="P118" i="4"/>
  <c r="BK110" i="5"/>
  <c r="J110" i="5"/>
  <c r="J62" i="5"/>
  <c r="BK172" i="5"/>
  <c r="J172" i="5" s="1"/>
  <c r="J66" i="5" s="1"/>
  <c r="BK113" i="2"/>
  <c r="J113" i="2"/>
  <c r="J62" i="2" s="1"/>
  <c r="R113" i="2"/>
  <c r="T88" i="3"/>
  <c r="R119" i="3"/>
  <c r="R104" i="4"/>
  <c r="BK157" i="4"/>
  <c r="J157" i="4"/>
  <c r="J66" i="4"/>
  <c r="T88" i="5"/>
  <c r="T124" i="5"/>
  <c r="T87" i="5" s="1"/>
  <c r="T86" i="5" s="1"/>
  <c r="R83" i="6"/>
  <c r="R82" i="6"/>
  <c r="R81" i="6"/>
  <c r="BK127" i="2"/>
  <c r="J127" i="2" s="1"/>
  <c r="J63" i="2" s="1"/>
  <c r="T164" i="2"/>
  <c r="T105" i="3"/>
  <c r="BK88" i="4"/>
  <c r="J88" i="4"/>
  <c r="J61" i="4"/>
  <c r="BK118" i="4"/>
  <c r="J118" i="4" s="1"/>
  <c r="J63" i="4" s="1"/>
  <c r="BK88" i="5"/>
  <c r="J88" i="5"/>
  <c r="J61" i="5" s="1"/>
  <c r="BK124" i="5"/>
  <c r="J124" i="5"/>
  <c r="J63" i="5"/>
  <c r="T83" i="6"/>
  <c r="T82" i="6"/>
  <c r="T81" i="6"/>
  <c r="BK157" i="3"/>
  <c r="J157" i="3" s="1"/>
  <c r="J65" i="3" s="1"/>
  <c r="BK153" i="4"/>
  <c r="BK128" i="4" s="1"/>
  <c r="J128" i="4" s="1"/>
  <c r="J64" i="4" s="1"/>
  <c r="J153" i="4"/>
  <c r="J65" i="4" s="1"/>
  <c r="BK168" i="5"/>
  <c r="J168" i="5" s="1"/>
  <c r="J65" i="5" s="1"/>
  <c r="BK160" i="2"/>
  <c r="J160" i="2"/>
  <c r="J65" i="2"/>
  <c r="BE90" i="6"/>
  <c r="F78" i="6"/>
  <c r="J52" i="6"/>
  <c r="BE84" i="6"/>
  <c r="BE86" i="6"/>
  <c r="E71" i="6"/>
  <c r="BE89" i="6"/>
  <c r="BE92" i="6"/>
  <c r="BE95" i="6"/>
  <c r="BE87" i="6"/>
  <c r="BE94" i="6"/>
  <c r="BE89" i="5"/>
  <c r="BE95" i="5"/>
  <c r="BE189" i="5"/>
  <c r="E48" i="5"/>
  <c r="BE121" i="5"/>
  <c r="BE127" i="5"/>
  <c r="BE130" i="5"/>
  <c r="BE153" i="5"/>
  <c r="BE177" i="5"/>
  <c r="BE180" i="5"/>
  <c r="BE186" i="5"/>
  <c r="J52" i="5"/>
  <c r="BE107" i="5"/>
  <c r="BE115" i="5"/>
  <c r="BE118" i="5"/>
  <c r="BE183" i="5"/>
  <c r="BE125" i="5"/>
  <c r="BE132" i="5"/>
  <c r="BE135" i="5"/>
  <c r="BE138" i="5"/>
  <c r="BE92" i="5"/>
  <c r="BE147" i="5"/>
  <c r="BE156" i="5"/>
  <c r="BE173" i="5"/>
  <c r="F55" i="5"/>
  <c r="BE98" i="5"/>
  <c r="BE101" i="5"/>
  <c r="BE150" i="5"/>
  <c r="BE104" i="5"/>
  <c r="BE141" i="5"/>
  <c r="BE144" i="5"/>
  <c r="BE162" i="5"/>
  <c r="BE165" i="5"/>
  <c r="BE111" i="5"/>
  <c r="BE159" i="5"/>
  <c r="BE169" i="5"/>
  <c r="E48" i="4"/>
  <c r="BE134" i="4"/>
  <c r="BE150" i="4"/>
  <c r="BE138" i="4"/>
  <c r="J52" i="4"/>
  <c r="BE96" i="4"/>
  <c r="BE102" i="4"/>
  <c r="BE115" i="4"/>
  <c r="BE136" i="4"/>
  <c r="BE144" i="4"/>
  <c r="BE162" i="4"/>
  <c r="BE121" i="4"/>
  <c r="BE171" i="4"/>
  <c r="BE89" i="4"/>
  <c r="BE93" i="4"/>
  <c r="BE109" i="4"/>
  <c r="BE112" i="4"/>
  <c r="BE154" i="4"/>
  <c r="BE165" i="4"/>
  <c r="F83" i="4"/>
  <c r="BE119" i="4"/>
  <c r="BE124" i="4"/>
  <c r="BE141" i="4"/>
  <c r="BE158" i="4"/>
  <c r="BE168" i="4"/>
  <c r="BE126" i="4"/>
  <c r="BE129" i="4"/>
  <c r="BE132" i="4"/>
  <c r="BE99" i="4"/>
  <c r="BE105" i="4"/>
  <c r="BE147" i="4"/>
  <c r="F55" i="3"/>
  <c r="J80" i="3"/>
  <c r="BE110" i="3"/>
  <c r="BE120" i="3"/>
  <c r="BE148" i="3"/>
  <c r="BE151" i="3"/>
  <c r="BE154" i="3"/>
  <c r="BE175" i="3"/>
  <c r="BE130" i="3"/>
  <c r="BE142" i="3"/>
  <c r="BE145" i="3"/>
  <c r="BE162" i="3"/>
  <c r="BE166" i="3"/>
  <c r="E48" i="3"/>
  <c r="BE89" i="3"/>
  <c r="BE96" i="3"/>
  <c r="BE106" i="3"/>
  <c r="BE116" i="3"/>
  <c r="BE125" i="3"/>
  <c r="BE133" i="3"/>
  <c r="BE136" i="3"/>
  <c r="BE102" i="3"/>
  <c r="BE113" i="3"/>
  <c r="BE122" i="3"/>
  <c r="BE139" i="3"/>
  <c r="BE158" i="3"/>
  <c r="BE169" i="3"/>
  <c r="BE99" i="3"/>
  <c r="BE127" i="3"/>
  <c r="BE93" i="3"/>
  <c r="BE172" i="3"/>
  <c r="BE95" i="2"/>
  <c r="BE114" i="2"/>
  <c r="BE121" i="2"/>
  <c r="F83" i="2"/>
  <c r="BE110" i="2"/>
  <c r="BE135" i="2"/>
  <c r="BE104" i="2"/>
  <c r="BE118" i="2"/>
  <c r="BE124" i="2"/>
  <c r="BE150" i="2"/>
  <c r="BE154" i="2"/>
  <c r="BE157" i="2"/>
  <c r="BE181" i="2"/>
  <c r="BE130" i="2"/>
  <c r="BE133" i="2"/>
  <c r="BE144" i="2"/>
  <c r="BE147" i="2"/>
  <c r="BE171" i="2"/>
  <c r="E76" i="2"/>
  <c r="BE107" i="2"/>
  <c r="BE128" i="2"/>
  <c r="BE138" i="2"/>
  <c r="BE141" i="2"/>
  <c r="BE174" i="2"/>
  <c r="J52" i="2"/>
  <c r="BE98" i="2"/>
  <c r="BE89" i="2"/>
  <c r="BE92" i="2"/>
  <c r="BE101" i="2"/>
  <c r="BE168" i="2"/>
  <c r="BE177" i="2"/>
  <c r="BE161" i="2"/>
  <c r="BE165" i="2"/>
  <c r="F36" i="3"/>
  <c r="BC56" i="1"/>
  <c r="F37" i="6"/>
  <c r="BD59" i="1" s="1"/>
  <c r="F34" i="2"/>
  <c r="BA55" i="1"/>
  <c r="F36" i="6"/>
  <c r="BC59" i="1" s="1"/>
  <c r="F35" i="6"/>
  <c r="BB59" i="1"/>
  <c r="F35" i="4"/>
  <c r="BB57" i="1" s="1"/>
  <c r="F37" i="5"/>
  <c r="BD58" i="1"/>
  <c r="J34" i="6"/>
  <c r="AW59" i="1" s="1"/>
  <c r="J34" i="2"/>
  <c r="AW55" i="1"/>
  <c r="J34" i="5"/>
  <c r="AW58" i="1" s="1"/>
  <c r="F35" i="5"/>
  <c r="BB58" i="1"/>
  <c r="F34" i="3"/>
  <c r="BA56" i="1" s="1"/>
  <c r="F35" i="2"/>
  <c r="BB55" i="1"/>
  <c r="F36" i="4"/>
  <c r="BC57" i="1" s="1"/>
  <c r="F34" i="5"/>
  <c r="BA58" i="1"/>
  <c r="F37" i="3"/>
  <c r="BD56" i="1" s="1"/>
  <c r="F36" i="2"/>
  <c r="BC55" i="1"/>
  <c r="F37" i="2"/>
  <c r="BD55" i="1" s="1"/>
  <c r="F36" i="5"/>
  <c r="BC58" i="1"/>
  <c r="F35" i="3"/>
  <c r="BB56" i="1" s="1"/>
  <c r="J34" i="4"/>
  <c r="AW57" i="1"/>
  <c r="F34" i="6"/>
  <c r="BA59" i="1" s="1"/>
  <c r="J34" i="3"/>
  <c r="AW56" i="1"/>
  <c r="F34" i="4"/>
  <c r="BA57" i="1" s="1"/>
  <c r="F37" i="4"/>
  <c r="BD57" i="1"/>
  <c r="BK87" i="4" l="1"/>
  <c r="J87" i="4" s="1"/>
  <c r="J60" i="4" s="1"/>
  <c r="BK129" i="3"/>
  <c r="J129" i="3" s="1"/>
  <c r="J64" i="3" s="1"/>
  <c r="BK134" i="5"/>
  <c r="J134" i="5" s="1"/>
  <c r="J64" i="5" s="1"/>
  <c r="P87" i="4"/>
  <c r="P86" i="4"/>
  <c r="AU57" i="1"/>
  <c r="R87" i="4"/>
  <c r="R86" i="4" s="1"/>
  <c r="T87" i="3"/>
  <c r="T86" i="3"/>
  <c r="R87" i="2"/>
  <c r="R86" i="2" s="1"/>
  <c r="R87" i="3"/>
  <c r="R86" i="3"/>
  <c r="P87" i="5"/>
  <c r="P86" i="5"/>
  <c r="AU58" i="1" s="1"/>
  <c r="T87" i="2"/>
  <c r="T86" i="2"/>
  <c r="P87" i="3"/>
  <c r="P86" i="3" s="1"/>
  <c r="AU56" i="1" s="1"/>
  <c r="P87" i="2"/>
  <c r="P86" i="2"/>
  <c r="AU55" i="1" s="1"/>
  <c r="BK137" i="2"/>
  <c r="J137" i="2"/>
  <c r="J64" i="2"/>
  <c r="BK82" i="6"/>
  <c r="J82" i="6"/>
  <c r="J60" i="6"/>
  <c r="BK86" i="4"/>
  <c r="J86" i="4"/>
  <c r="J33" i="2"/>
  <c r="AV55" i="1" s="1"/>
  <c r="AT55" i="1" s="1"/>
  <c r="J33" i="4"/>
  <c r="AV57" i="1"/>
  <c r="AT57" i="1" s="1"/>
  <c r="J30" i="4"/>
  <c r="AG57" i="1"/>
  <c r="BA54" i="1"/>
  <c r="AW54" i="1" s="1"/>
  <c r="AK30" i="1" s="1"/>
  <c r="J33" i="3"/>
  <c r="AV56" i="1"/>
  <c r="AT56" i="1" s="1"/>
  <c r="J33" i="5"/>
  <c r="AV58" i="1"/>
  <c r="AT58" i="1"/>
  <c r="F33" i="4"/>
  <c r="AZ57" i="1"/>
  <c r="F33" i="2"/>
  <c r="AZ55" i="1"/>
  <c r="F33" i="6"/>
  <c r="AZ59" i="1"/>
  <c r="BD54" i="1"/>
  <c r="W33" i="1"/>
  <c r="F33" i="5"/>
  <c r="AZ58" i="1"/>
  <c r="BB54" i="1"/>
  <c r="AX54" i="1"/>
  <c r="F33" i="3"/>
  <c r="AZ56" i="1" s="1"/>
  <c r="BC54" i="1"/>
  <c r="AY54" i="1" s="1"/>
  <c r="J33" i="6"/>
  <c r="AV59" i="1"/>
  <c r="AT59" i="1" s="1"/>
  <c r="BK87" i="3" l="1"/>
  <c r="J87" i="3" s="1"/>
  <c r="J60" i="3" s="1"/>
  <c r="BK87" i="5"/>
  <c r="BK81" i="6"/>
  <c r="J81" i="6"/>
  <c r="J30" i="6" s="1"/>
  <c r="AG59" i="1" s="1"/>
  <c r="BK87" i="2"/>
  <c r="J87" i="2" s="1"/>
  <c r="J60" i="2" s="1"/>
  <c r="BK86" i="3"/>
  <c r="J86" i="3" s="1"/>
  <c r="J59" i="3" s="1"/>
  <c r="AN57" i="1"/>
  <c r="J59" i="4"/>
  <c r="J39" i="4"/>
  <c r="AZ54" i="1"/>
  <c r="W29" i="1" s="1"/>
  <c r="W32" i="1"/>
  <c r="AU54" i="1"/>
  <c r="W31" i="1"/>
  <c r="W30" i="1"/>
  <c r="J87" i="5" l="1"/>
  <c r="J60" i="5" s="1"/>
  <c r="BK86" i="5"/>
  <c r="J86" i="5" s="1"/>
  <c r="J39" i="6"/>
  <c r="J59" i="6"/>
  <c r="BK86" i="2"/>
  <c r="J86" i="2" s="1"/>
  <c r="J59" i="2" s="1"/>
  <c r="AN59" i="1"/>
  <c r="AV54" i="1"/>
  <c r="AK29" i="1" s="1"/>
  <c r="J30" i="3"/>
  <c r="AG56" i="1"/>
  <c r="AN56" i="1" s="1"/>
  <c r="J30" i="5" l="1"/>
  <c r="J59" i="5"/>
  <c r="J39" i="3"/>
  <c r="AT54" i="1"/>
  <c r="J30" i="2"/>
  <c r="AG55" i="1"/>
  <c r="AN55" i="1"/>
  <c r="AG58" i="1" l="1"/>
  <c r="AN58" i="1" s="1"/>
  <c r="J39" i="5"/>
  <c r="J39" i="2"/>
  <c r="AG54" i="1"/>
  <c r="AK26" i="1" s="1"/>
  <c r="AN54" i="1" l="1"/>
  <c r="AK35" i="1"/>
</calcChain>
</file>

<file path=xl/sharedStrings.xml><?xml version="1.0" encoding="utf-8"?>
<sst xmlns="http://schemas.openxmlformats.org/spreadsheetml/2006/main" count="4693" uniqueCount="683">
  <si>
    <t>Export Komplet</t>
  </si>
  <si>
    <t>VZ</t>
  </si>
  <si>
    <t>2.0</t>
  </si>
  <si>
    <t>ZAMOK</t>
  </si>
  <si>
    <t>False</t>
  </si>
  <si>
    <t>{7c82a127-3763-4617-9702-ec2dbadf788c}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</si>
  <si>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</si>
  <si>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</si>
  <si>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</si>
  <si>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</si>
  <si>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</si>
  <si>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</si>
  <si>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</si>
  <si>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</si>
  <si>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11531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</si>
  <si>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</si>
  <si>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</si>
  <si>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ve vybraných ulicích v Kolíně a v Sendražicích - 1.etapa</t>
  </si>
  <si>
    <t>KSO:</t>
  </si>
  <si>
    <t>822 2</t>
  </si>
  <si>
    <t>CC-CZ:</t>
  </si>
  <si>
    <t>Místo:</t>
  </si>
  <si>
    <t>Kolín</t>
  </si>
  <si>
    <t>Datum:</t>
  </si>
  <si>
    <t>21. 3. 2024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</si>
  <si>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</si>
  <si>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</si>
  <si>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</si>
  <si>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</si>
  <si>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</si>
  <si>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</si>
  <si>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</si>
  <si>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</si>
  <si>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</si>
  <si>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</si>
  <si>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</si>
  <si>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</si>
  <si>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</si>
  <si>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</si>
  <si>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</si>
  <si>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</si>
  <si>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</si>
  <si>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</si>
  <si>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</si>
  <si>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</si>
  <si>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</si>
  <si>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</si>
  <si>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</si>
  <si>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</si>
  <si>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</si>
  <si>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</si>
  <si>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</si>
  <si>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</si>
  <si>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</si>
  <si>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</si>
  <si>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</si>
  <si>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</si>
  <si>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</si>
  <si>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</si>
  <si>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</si>
  <si>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</si>
  <si>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</si>
  <si>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</si>
  <si>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</si>
  <si>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</si>
  <si>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</si>
  <si>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</si>
  <si>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</si>
  <si>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</si>
  <si>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</si>
  <si>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</si>
  <si>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</si>
  <si>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</si>
  <si>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</si>
  <si>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</si>
  <si>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</si>
  <si>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</si>
  <si>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</si>
  <si>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</si>
  <si>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1153.1</t>
  </si>
  <si>
    <t>2 - ulice Raisova</t>
  </si>
  <si>
    <t>STA</t>
  </si>
  <si>
    <t>1</t>
  </si>
  <si>
    <t>{764665e6-9a63-4ead-8aff-d44aa5c455d3}</t>
  </si>
  <si>
    <t>822 29</t>
  </si>
  <si>
    <t>2</t>
  </si>
  <si>
    <t>1153.7</t>
  </si>
  <si>
    <t>2 - ulice U Hřiště</t>
  </si>
  <si>
    <t>{f6a091a3-b17c-42d1-8637-240b933a6e71}</t>
  </si>
  <si>
    <t>1153.8</t>
  </si>
  <si>
    <t>2 - ulice Luční</t>
  </si>
  <si>
    <t>{d110a82b-bd93-4e97-bec1-0d4fef7be2d9}</t>
  </si>
  <si>
    <t>1153.11</t>
  </si>
  <si>
    <t>2 - ulice Zahradní</t>
  </si>
  <si>
    <t>{1fb56372-df33-481e-964e-7fd27c4aef0a}</t>
  </si>
  <si>
    <t>1153.0</t>
  </si>
  <si>
    <t>VRN</t>
  </si>
  <si>
    <t>OST</t>
  </si>
  <si>
    <t>{9318b2b5-90cc-4fcc-8fb7-02f339e954a8}</t>
  </si>
  <si>
    <t>828</t>
  </si>
  <si>
    <t>KRYCÍ LIST SOUPISU PRACÍ</t>
  </si>
  <si>
    <t>Objekt:</t>
  </si>
  <si>
    <t>1153.1 - 2 - ulice Raisova</t>
  </si>
  <si>
    <t>Ing. Lucie Dvořáková</t>
  </si>
  <si>
    <t>S4A,s.r.o</t>
  </si>
  <si>
    <t>CZ27296695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</si>
  <si>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</si>
  <si>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</si>
  <si>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</si>
  <si>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</si>
  <si>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</si>
  <si>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</si>
  <si>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</si>
  <si>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</si>
  <si>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</si>
  <si>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</si>
  <si>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</si>
  <si>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</si>
  <si>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</si>
  <si>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</si>
  <si>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</si>
  <si>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</si>
  <si>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</si>
  <si>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</si>
  <si>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</si>
  <si>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</si>
  <si>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</si>
  <si>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</si>
  <si>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</si>
  <si>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</si>
  <si>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</si>
  <si>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</si>
  <si>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</si>
  <si>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</si>
  <si>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</si>
  <si>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</si>
  <si>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</si>
  <si>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m2</t>
  </si>
  <si>
    <t>4</t>
  </si>
  <si>
    <t>1734819569</t>
  </si>
  <si>
    <t>Online PSC</t>
  </si>
  <si>
    <t>https://podminky.urs.cz/item/CS_URS_2022_01/113107541</t>
  </si>
  <si>
    <t>VV</t>
  </si>
  <si>
    <t>18+9</t>
  </si>
  <si>
    <t>113154364</t>
  </si>
  <si>
    <t>Frézování živičného podkladu nebo krytu s naložením na dopravní prostředek plochy přes 1 000 do 10 000 m2 s překážkami v trase pruhu šířky přes 1 m do 2 m, tloušťky vrstvy 100 mm</t>
  </si>
  <si>
    <t>-2020418976</t>
  </si>
  <si>
    <t>https://podminky.urs.cz/item/CS_URS_2022_01/113154364</t>
  </si>
  <si>
    <t>1464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</si>
  <si>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</si>
  <si>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</si>
  <si>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</si>
  <si>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</si>
  <si>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-696416284</t>
  </si>
  <si>
    <t>https://podminky.urs.cz/item/CS_URS_2022_01/113202111</t>
  </si>
  <si>
    <t>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</si>
  <si>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</si>
  <si>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</si>
  <si>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-2093828023</t>
  </si>
  <si>
    <t>https://podminky.urs.cz/item/CS_URS_2022_01/979024443</t>
  </si>
  <si>
    <t>5</t>
  </si>
  <si>
    <t>132211401</t>
  </si>
  <si>
    <t>Hloubená vykopávka pod základy ručně s přehozením výkopku na vzdálenost 3 m nebo s naložením na dopravní prostředek v hornině třídy těžitelnosti I skupiny 3</t>
  </si>
  <si>
    <t>m3</t>
  </si>
  <si>
    <t>1530092349</t>
  </si>
  <si>
    <t>https://podminky.urs.cz/item/CS_URS_2022_01/132211401</t>
  </si>
  <si>
    <t>0.9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</si>
  <si>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</si>
  <si>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</si>
  <si>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-1426588581</t>
  </si>
  <si>
    <t>https://podminky.urs.cz/item/CS_URS_2022_01/162751117</t>
  </si>
  <si>
    <t>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</si>
  <si>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</si>
  <si>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</si>
  <si>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1674090830</t>
  </si>
  <si>
    <t>https://podminky.urs.cz/item/CS_URS_2022_01/162751119</t>
  </si>
  <si>
    <t>0.9*8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</si>
  <si>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</si>
  <si>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</si>
  <si>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</si>
  <si>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</si>
  <si>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1761830186</t>
  </si>
  <si>
    <t>https://podminky.urs.cz/item/CS_URS_2022_01/171201221</t>
  </si>
  <si>
    <t>0.9*2</t>
  </si>
  <si>
    <t>Komunikace</t>
  </si>
  <si>
    <t>9</t>
  </si>
  <si>
    <t>565135101</t>
  </si>
  <si>
    <t>Asfaltový beton vrstva podkladní ACP 16 (obalované kamenivo střednězrnné - OKS) s rozprostřením a zhutněním v pruhu šířky do 1,5 m, po zhutnění tl. 50 mm</t>
  </si>
  <si>
    <t>95000537</t>
  </si>
  <si>
    <t>https://podminky.urs.cz/item/CS_URS_2022_01/565135101</t>
  </si>
  <si>
    <t>P</t>
  </si>
  <si>
    <t>Poznámka k položce:_x000D_
doplnění podkladu</t>
  </si>
  <si>
    <t>10</t>
  </si>
  <si>
    <t>573191111</t>
  </si>
  <si>
    <t>Postřik infiltrační kationaktivní emulzí v množství 1,00 kg/m2</t>
  </si>
  <si>
    <t>579683401</t>
  </si>
  <si>
    <t>https://podminky.urs.cz/item/CS_URS_2022_01/573191111</t>
  </si>
  <si>
    <t>11</t>
  </si>
  <si>
    <t>573231111</t>
  </si>
  <si>
    <t>Postřik spojovací PS bez posypu kamenivem ze silniční emulze, v množství 0,70 kg/m2</t>
  </si>
  <si>
    <t>-170952747</t>
  </si>
  <si>
    <t>https://podminky.urs.cz/item/CS_URS_2022_01/573231111</t>
  </si>
  <si>
    <t>12</t>
  </si>
  <si>
    <t>577144111</t>
  </si>
  <si>
    <t>Asfaltový beton vrstva obrusná ACO 11 (ABS) s rozprostřením a se zhutněním z nemodifikovaného asfaltu v pruhu šířky do 3 m tř. I, po zhutnění tl. 50 mm</t>
  </si>
  <si>
    <t>-345097735</t>
  </si>
  <si>
    <t>https://podminky.urs.cz/item/CS_URS_2022_01/577144111</t>
  </si>
  <si>
    <t>Trubní vedení</t>
  </si>
  <si>
    <t>13</t>
  </si>
  <si>
    <t>890311851R</t>
  </si>
  <si>
    <t>Bourání uliční vpusti strojně velikosti obestavěného prostoru do 1,5 m3 ze železobetonu. Komplet cena včetně zemním prací</t>
  </si>
  <si>
    <t>1703755568</t>
  </si>
  <si>
    <t>14</t>
  </si>
  <si>
    <t>895941111R</t>
  </si>
  <si>
    <t>Zřízení vpusti kanalizační uliční z betonových dílců typ UV-50 normální. Koplet cena včetně zemních prací, materiálu - uliční vpust, kalový koš, mříž a vyrovnávací prstenec.</t>
  </si>
  <si>
    <t>kus</t>
  </si>
  <si>
    <t>389136103</t>
  </si>
  <si>
    <t>Poznámka k položce:_x000D_
V případě zapotřebí výměny uliční vpusti</t>
  </si>
  <si>
    <t>899231111R</t>
  </si>
  <si>
    <t>Výšková úprava uličního vstupu nebo vpusti do 200 mm zvýšením nebo snížením mříže, poklopu</t>
  </si>
  <si>
    <t>-3968861</t>
  </si>
  <si>
    <t>18</t>
  </si>
  <si>
    <t>16</t>
  </si>
  <si>
    <t>899431111R</t>
  </si>
  <si>
    <t>Výšková úprava uličního vstupu nebo vpusti do 200 mm zvýšením nebo snížením krycího hrnce, šoupěte nebo hydrantu bez úpravy armatur</t>
  </si>
  <si>
    <t>100203683</t>
  </si>
  <si>
    <t>Ostatní konstrukce a práce</t>
  </si>
  <si>
    <t>17</t>
  </si>
  <si>
    <t>916241213</t>
  </si>
  <si>
    <t>Osazení obrubníku kamenného se zřízením lože, s vyplněním a zatřením spár cementovou maltou stojatého s boční opěrou z betonu prostého, do lože z betonu prostého</t>
  </si>
  <si>
    <t>-1083833124</t>
  </si>
  <si>
    <t>https://podminky.urs.cz/item/CS_URS_2022_01/916241213</t>
  </si>
  <si>
    <t>25</t>
  </si>
  <si>
    <t>M</t>
  </si>
  <si>
    <t>58380220</t>
  </si>
  <si>
    <t>krajník kamenný žulový silniční 110x250x800-2500mm</t>
  </si>
  <si>
    <t>-553634771</t>
  </si>
  <si>
    <t>19</t>
  </si>
  <si>
    <t>19*1,02 'Přepočtené koeficientem množství</t>
  </si>
  <si>
    <t>919112212</t>
  </si>
  <si>
    <t>Řezání dilatačních spár v živičném krytu vytvoření komůrky pro těsnící zálivku šířky 10 mm, hloubky 20 mm</t>
  </si>
  <si>
    <t>-491249812</t>
  </si>
  <si>
    <t>https://podminky.urs.cz/item/CS_URS_2022_01/919112212</t>
  </si>
  <si>
    <t>40*2</t>
  </si>
  <si>
    <t>20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</si>
  <si>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</si>
  <si>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</si>
  <si>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-1929120847</t>
  </si>
  <si>
    <t>https://podminky.urs.cz/item/CS_URS_2022_01/919121111</t>
  </si>
  <si>
    <t>919731121</t>
  </si>
  <si>
    <t>Zarovnání styčné plochy podkladu nebo krytu podél vybourané části komunikace nebo zpevněné plochy živičné tl. do 50 mm</t>
  </si>
  <si>
    <t>-143836437</t>
  </si>
  <si>
    <t>https://podminky.urs.cz/item/CS_URS_2022_01/919731121</t>
  </si>
  <si>
    <t>Poznámka k položce:_x000D_
zarovnání i podél obrub</t>
  </si>
  <si>
    <t>476*2</t>
  </si>
  <si>
    <t>22</t>
  </si>
  <si>
    <t>919735111</t>
  </si>
  <si>
    <t>Řezání stávajícího živičného krytu nebo podkladu hloubky do 50 mm</t>
  </si>
  <si>
    <t>-222192822</t>
  </si>
  <si>
    <t>https://podminky.urs.cz/item/CS_URS_2022_01/919735111</t>
  </si>
  <si>
    <t>80</t>
  </si>
  <si>
    <t>23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</si>
  <si>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</si>
  <si>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</si>
  <si>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-317442222</t>
  </si>
  <si>
    <t>https://podminky.urs.cz/item/CS_URS_2022_01/938909311</t>
  </si>
  <si>
    <t>99</t>
  </si>
  <si>
    <t>Přesun hmot</t>
  </si>
  <si>
    <t>24</t>
  </si>
  <si>
    <t>998225111</t>
  </si>
  <si>
    <t>Přesun hmot pro komunikace s krytem z kameniva, monolitickým betonovým nebo živičným dopravní vzdálenost do 200 m jakékoliv délky objektu</t>
  </si>
  <si>
    <t>-1113459772</t>
  </si>
  <si>
    <t>https://podminky.urs.cz/item/CS_URS_2022_01/998225111</t>
  </si>
  <si>
    <t>997</t>
  </si>
  <si>
    <t>Přesun sutě</t>
  </si>
  <si>
    <t>997013602</t>
  </si>
  <si>
    <t>Poplatek za uložení stavebního odpadu na skládce (skládkovné) z armovaného betonu zatříděného do Katalogu odpadů pod kódem 17 01 01</t>
  </si>
  <si>
    <t>1288282837</t>
  </si>
  <si>
    <t>https://podminky.urs.cz/item/CS_URS_2022_01/997013602</t>
  </si>
  <si>
    <t>2.2</t>
  </si>
  <si>
    <t>26</t>
  </si>
  <si>
    <t>997013645</t>
  </si>
  <si>
    <t>Poplatek za uložení stavebního odpadu na skládce (skládkovné) asfaltového bez obsahu dehtu zatříděného do Katalogu odpadů pod kódem 17 03 02</t>
  </si>
  <si>
    <t>855705629</t>
  </si>
  <si>
    <t>https://podminky.urs.cz/item/CS_URS_2022_01/997013645</t>
  </si>
  <si>
    <t>340</t>
  </si>
  <si>
    <t>27</t>
  </si>
  <si>
    <t>997221571</t>
  </si>
  <si>
    <t>Vodorovná doprava vybouraných hmot bez naložení, ale se složením a s hrubým urovnáním na vzdálenost do 1 km</t>
  </si>
  <si>
    <t>1512124908</t>
  </si>
  <si>
    <t>https://podminky.urs.cz/item/CS_URS_2022_01/997221571</t>
  </si>
  <si>
    <t>28</t>
  </si>
  <si>
    <t>997221579</t>
  </si>
  <si>
    <t>Vodorovná doprava vybouraných hmot bez naložení, ale se složením a s hrubým urovnáním na vzdálenost Příplatek k ceně za každý další i započatý 1 km přes 1 km</t>
  </si>
  <si>
    <t>-1061896696</t>
  </si>
  <si>
    <t>https://podminky.urs.cz/item/CS_URS_2022_01/997221579</t>
  </si>
  <si>
    <t>2.2*17</t>
  </si>
  <si>
    <t>29</t>
  </si>
  <si>
    <t>997221551</t>
  </si>
  <si>
    <t>Vodorovná doprava suti bez naložení, ale se složením a s hrubým urovnáním ze sypkých materiálů, na vzdálenost do 1 km</t>
  </si>
  <si>
    <t>-1885359267</t>
  </si>
  <si>
    <t>https://podminky.urs.cz/item/CS_URS_2022_01/997221551</t>
  </si>
  <si>
    <t>Poznámka k položce:_x000D_
Předá zhotovitel obci</t>
  </si>
  <si>
    <t>30</t>
  </si>
  <si>
    <t>997221559</t>
  </si>
  <si>
    <t>Vodorovná doprava suti bez naložení, ale se složením a s hrubým urovnáním Příplatek k ceně za každý další i započatý 1 km přes 1 km</t>
  </si>
  <si>
    <t>1992909247</t>
  </si>
  <si>
    <t>https://podminky.urs.cz/item/CS_URS_2022_01/997221559</t>
  </si>
  <si>
    <t>340*19</t>
  </si>
  <si>
    <t>1153.7 - 2 - ulice U Hřiště</t>
  </si>
  <si>
    <t>111301111</t>
  </si>
  <si>
    <t>Sejmutí drnu tl. do 100 mm, v jakékoliv ploše</t>
  </si>
  <si>
    <t>-987344924</t>
  </si>
  <si>
    <t>https://podminky.urs.cz/item/CS_URS_2022_01/111301111</t>
  </si>
  <si>
    <t>Poznámka k položce:_x000D_
s odvozem do kompostárny</t>
  </si>
  <si>
    <t>2*0,5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</si>
  <si>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</si>
  <si>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</si>
  <si>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82369071</t>
  </si>
  <si>
    <t>https://podminky.urs.cz/item/CS_URS_2022_01/113107542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</si>
  <si>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</si>
  <si>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</si>
  <si>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-1500027698</t>
  </si>
  <si>
    <t>https://podminky.urs.cz/item/CS_URS_2022_01/113154264</t>
  </si>
  <si>
    <t>823</t>
  </si>
  <si>
    <t>-610609444</t>
  </si>
  <si>
    <t>1794836508</t>
  </si>
  <si>
    <t>-1175854667</t>
  </si>
  <si>
    <t>-731316076</t>
  </si>
  <si>
    <t>-1497637446</t>
  </si>
  <si>
    <t>577144121</t>
  </si>
  <si>
    <t>Asfaltový beton vrstva obrusná ACO 11 (ABS) s rozprostřením a se zhutněním z nemodifikovaného asfaltu v pruhu šířky přes 3 m tř. I, po zhutnění tl. 50 mm</t>
  </si>
  <si>
    <t>452467944</t>
  </si>
  <si>
    <t>https://podminky.urs.cz/item/CS_URS_2022_01/577144121</t>
  </si>
  <si>
    <t>-1932486971</t>
  </si>
  <si>
    <t>1430070738</t>
  </si>
  <si>
    <t>899231111R.1</t>
  </si>
  <si>
    <t>97540959</t>
  </si>
  <si>
    <t>1381013749</t>
  </si>
  <si>
    <t>915231112</t>
  </si>
  <si>
    <t>Vodorovné dopravní značení stříkaným plastem přechody pro chodce, šipky, symboly nápisy bílé retroreflexní</t>
  </si>
  <si>
    <t>-1595212532</t>
  </si>
  <si>
    <t>https://podminky.urs.cz/item/CS_URS_2022_01/915231112</t>
  </si>
  <si>
    <t>1,5</t>
  </si>
  <si>
    <t>915621111</t>
  </si>
  <si>
    <t>Předznačení pro vodorovné značení stříkané barvou nebo prováděné z nátěrových hmot plošné šipky, symboly, nápisy</t>
  </si>
  <si>
    <t>18854163</t>
  </si>
  <si>
    <t>https://podminky.urs.cz/item/CS_URS_2022_01/915621111</t>
  </si>
  <si>
    <t>-2018207471</t>
  </si>
  <si>
    <t>-47084011</t>
  </si>
  <si>
    <t>2*1,02 'Přepočtené koeficientem množství</t>
  </si>
  <si>
    <t>-1174988656</t>
  </si>
  <si>
    <t>13*2</t>
  </si>
  <si>
    <t>-158884614</t>
  </si>
  <si>
    <t>-1693868366</t>
  </si>
  <si>
    <t>286*2</t>
  </si>
  <si>
    <t>1739836344</t>
  </si>
  <si>
    <t>1805408814</t>
  </si>
  <si>
    <t>-1651151027</t>
  </si>
  <si>
    <t>606279455</t>
  </si>
  <si>
    <t>191</t>
  </si>
  <si>
    <t>2073261571</t>
  </si>
  <si>
    <t>191*19</t>
  </si>
  <si>
    <t>1847602582</t>
  </si>
  <si>
    <t>1,92</t>
  </si>
  <si>
    <t>-1876668948</t>
  </si>
  <si>
    <t>1,92*17</t>
  </si>
  <si>
    <t>-944607456</t>
  </si>
  <si>
    <t>1153.8 - 2 - ulice Luční</t>
  </si>
  <si>
    <t>698</t>
  </si>
  <si>
    <t>33</t>
  </si>
  <si>
    <t>113205112R</t>
  </si>
  <si>
    <t xml:space="preserve">Vytrhání přídlažby s vybouráním betonového lože, s přemístěním hmot na skládku na vzdálenost do 3 m nebo s naložením na dopravní prostředek </t>
  </si>
  <si>
    <t>-461063221</t>
  </si>
  <si>
    <t>67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</si>
  <si>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</si>
  <si>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</si>
  <si>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1257128389</t>
  </si>
  <si>
    <t>https://podminky.urs.cz/item/CS_URS_2022_01/916131213</t>
  </si>
  <si>
    <t>59217031</t>
  </si>
  <si>
    <t>obrubník betonový silniční 1000x150x250mm</t>
  </si>
  <si>
    <t>447780158</t>
  </si>
  <si>
    <t>25*1,02 'Přepočtené koeficientem množství</t>
  </si>
  <si>
    <t>31</t>
  </si>
  <si>
    <t>916132112R</t>
  </si>
  <si>
    <t>Osazení betonové přídlažby (krajníků) s ložem tl. přes 50 do 100 mm, s vyplněním a zatřením spár cementovou maltou šířky do 250 mm bez boční opěry, do lože z betonu prostého</t>
  </si>
  <si>
    <t>911429005</t>
  </si>
  <si>
    <t>32</t>
  </si>
  <si>
    <t>59218001</t>
  </si>
  <si>
    <t>krajník betonový silniční 500x250x80mm</t>
  </si>
  <si>
    <t>1547827473</t>
  </si>
  <si>
    <t>67*1,02 'Přepočtené koeficientem množství</t>
  </si>
  <si>
    <t>35*2</t>
  </si>
  <si>
    <t>272*2</t>
  </si>
  <si>
    <t>163</t>
  </si>
  <si>
    <t>163*19</t>
  </si>
  <si>
    <t>1153.11 - 2 - ulice Zahradní</t>
  </si>
  <si>
    <t>1789102685</t>
  </si>
  <si>
    <t>-623493806</t>
  </si>
  <si>
    <t>1244</t>
  </si>
  <si>
    <t>-1794205726</t>
  </si>
  <si>
    <t>4*0,3*0,1</t>
  </si>
  <si>
    <t>-1155523166</t>
  </si>
  <si>
    <t>0,12</t>
  </si>
  <si>
    <t>102494939</t>
  </si>
  <si>
    <t>0.12*8</t>
  </si>
  <si>
    <t>-1605817534</t>
  </si>
  <si>
    <t>0.12*2</t>
  </si>
  <si>
    <t>-1237596280</t>
  </si>
  <si>
    <t>-1286981298</t>
  </si>
  <si>
    <t>1408875888</t>
  </si>
  <si>
    <t>1794436103</t>
  </si>
  <si>
    <t>-1454766850</t>
  </si>
  <si>
    <t>-1483731363</t>
  </si>
  <si>
    <t>-462377294</t>
  </si>
  <si>
    <t>1056114269</t>
  </si>
  <si>
    <t>-1313109968</t>
  </si>
  <si>
    <t>915211112</t>
  </si>
  <si>
    <t>Vodorovné dopravní značení stříkaným plastem dělící čára šířky 125 mm souvislá bílá retroreflexní</t>
  </si>
  <si>
    <t>-301675891</t>
  </si>
  <si>
    <t>https://podminky.urs.cz/item/CS_URS_2022_01/915211112</t>
  </si>
  <si>
    <t>4*2</t>
  </si>
  <si>
    <t>915211116</t>
  </si>
  <si>
    <t>Vodorovné dopravní značení stříkaným plastem dělící čára šířky 125 mm souvislá žlutá retroreflexní</t>
  </si>
  <si>
    <t>-1188161311</t>
  </si>
  <si>
    <t>https://podminky.urs.cz/item/CS_URS_2022_01/915211116</t>
  </si>
  <si>
    <t>16*2,5+5</t>
  </si>
  <si>
    <t>533571133</t>
  </si>
  <si>
    <t>915611111</t>
  </si>
  <si>
    <t>Předznačení pro vodorovné značení stříkané barvou nebo prováděné z nátěrových hmot liniové dělicí čáry, vodicí proužky</t>
  </si>
  <si>
    <t>-2040867550</t>
  </si>
  <si>
    <t>https://podminky.urs.cz/item/CS_URS_2022_01/915611111</t>
  </si>
  <si>
    <t>45+8</t>
  </si>
  <si>
    <t>-725862417</t>
  </si>
  <si>
    <t>422841022</t>
  </si>
  <si>
    <t>1519366079</t>
  </si>
  <si>
    <t>4*1,02 'Přepočtené koeficientem množství</t>
  </si>
  <si>
    <t>830598592</t>
  </si>
  <si>
    <t>28*2</t>
  </si>
  <si>
    <t>-297686203</t>
  </si>
  <si>
    <t>929119977</t>
  </si>
  <si>
    <t>332*2</t>
  </si>
  <si>
    <t>1809313064</t>
  </si>
  <si>
    <t>2046113318</t>
  </si>
  <si>
    <t>-222923955</t>
  </si>
  <si>
    <t>401.35</t>
  </si>
  <si>
    <t>-206387732</t>
  </si>
  <si>
    <t>401.35*2</t>
  </si>
  <si>
    <t>997221561</t>
  </si>
  <si>
    <t>Vodorovná doprava suti bez naložení, ale se složením a s hrubým urovnáním z kusových materiálů, na vzdálenost do 1 km</t>
  </si>
  <si>
    <t>-1180297932</t>
  </si>
  <si>
    <t>https://podminky.urs.cz/item/CS_URS_2022_01/997221561</t>
  </si>
  <si>
    <t>997221569R01</t>
  </si>
  <si>
    <t>Příplatek ZKD 1 km u vodorovné dopravy suti z kusových materiálů</t>
  </si>
  <si>
    <t>-419101166</t>
  </si>
  <si>
    <t>Poznámka k položce:_x000D_
do 2 km</t>
  </si>
  <si>
    <t>1*17</t>
  </si>
  <si>
    <t>651768972</t>
  </si>
  <si>
    <t>997013875</t>
  </si>
  <si>
    <t>Poplatek za uložení stavebního odpadu na recyklační skládce (skládkovné) asfaltového bez obsahu dehtu zatříděného do Katalogu odpadů pod kódem 17 03 02</t>
  </si>
  <si>
    <t>288652749</t>
  </si>
  <si>
    <t>https://podminky.urs.cz/item/CS_URS_2022_01/997013875</t>
  </si>
  <si>
    <t>401</t>
  </si>
  <si>
    <t>1153.0 -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</si>
  <si>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</si>
  <si>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</si>
  <si>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</si>
  <si>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</si>
  <si>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</si>
  <si>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</si>
  <si>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</si>
  <si>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</si>
  <si>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povolení.  geodetické zaměření _x000D_
 </t>
  </si>
  <si>
    <t>020001000</t>
  </si>
  <si>
    <t xml:space="preserve">Základní rozdělení průvodních činností a nákladů příprava staveniště. </t>
  </si>
  <si>
    <t>875011108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</si>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</sst>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1201221" TargetMode="External"/><Relationship Id="rId13" Type="http://schemas.openxmlformats.org/officeDocument/2006/relationships/hyperlink" Target="https://podminky.urs.cz/item/CS_URS_2022_01/916241213" TargetMode="External"/><Relationship Id="rId18" Type="http://schemas.openxmlformats.org/officeDocument/2006/relationships/hyperlink" Target="https://podminky.urs.cz/item/CS_URS_2022_01/938909311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s://podminky.urs.cz/item/CS_URS_2022_01/113202111" TargetMode="External"/><Relationship Id="rId21" Type="http://schemas.openxmlformats.org/officeDocument/2006/relationships/hyperlink" Target="https://podminky.urs.cz/item/CS_URS_2022_01/997013645" TargetMode="External"/><Relationship Id="rId7" Type="http://schemas.openxmlformats.org/officeDocument/2006/relationships/hyperlink" Target="https://podminky.urs.cz/item/CS_URS_2022_01/162751119" TargetMode="External"/><Relationship Id="rId12" Type="http://schemas.openxmlformats.org/officeDocument/2006/relationships/hyperlink" Target="https://podminky.urs.cz/item/CS_URS_2022_01/577144111" TargetMode="External"/><Relationship Id="rId17" Type="http://schemas.openxmlformats.org/officeDocument/2006/relationships/hyperlink" Target="https://podminky.urs.cz/item/CS_URS_2022_01/919735111" TargetMode="External"/><Relationship Id="rId25" Type="http://schemas.openxmlformats.org/officeDocument/2006/relationships/hyperlink" Target="https://podminky.urs.cz/item/CS_URS_2022_01/997221559" TargetMode="External"/><Relationship Id="rId2" Type="http://schemas.openxmlformats.org/officeDocument/2006/relationships/hyperlink" Target="https://podminky.urs.cz/item/CS_URS_2022_01/113154364" TargetMode="External"/><Relationship Id="rId16" Type="http://schemas.openxmlformats.org/officeDocument/2006/relationships/hyperlink" Target="https://podminky.urs.cz/item/CS_URS_2022_01/919731121" TargetMode="External"/><Relationship Id="rId20" Type="http://schemas.openxmlformats.org/officeDocument/2006/relationships/hyperlink" Target="https://podminky.urs.cz/item/CS_URS_2022_01/997013602" TargetMode="External"/><Relationship Id="rId1" Type="http://schemas.openxmlformats.org/officeDocument/2006/relationships/hyperlink" Target="https://podminky.urs.cz/item/CS_URS_2022_01/113107541" TargetMode="External"/><Relationship Id="rId6" Type="http://schemas.openxmlformats.org/officeDocument/2006/relationships/hyperlink" Target="https://podminky.urs.cz/item/CS_URS_2022_01/162751117" TargetMode="External"/><Relationship Id="rId11" Type="http://schemas.openxmlformats.org/officeDocument/2006/relationships/hyperlink" Target="https://podminky.urs.cz/item/CS_URS_2022_01/573231111" TargetMode="External"/><Relationship Id="rId24" Type="http://schemas.openxmlformats.org/officeDocument/2006/relationships/hyperlink" Target="https://podminky.urs.cz/item/CS_URS_2022_01/997221551" TargetMode="External"/><Relationship Id="rId5" Type="http://schemas.openxmlformats.org/officeDocument/2006/relationships/hyperlink" Target="https://podminky.urs.cz/item/CS_URS_2022_01/132211401" TargetMode="External"/><Relationship Id="rId15" Type="http://schemas.openxmlformats.org/officeDocument/2006/relationships/hyperlink" Target="https://podminky.urs.cz/item/CS_URS_2022_01/919121111" TargetMode="External"/><Relationship Id="rId23" Type="http://schemas.openxmlformats.org/officeDocument/2006/relationships/hyperlink" Target="https://podminky.urs.cz/item/CS_URS_2022_01/997221579" TargetMode="External"/><Relationship Id="rId10" Type="http://schemas.openxmlformats.org/officeDocument/2006/relationships/hyperlink" Target="https://podminky.urs.cz/item/CS_URS_2022_01/573191111" TargetMode="External"/><Relationship Id="rId19" Type="http://schemas.openxmlformats.org/officeDocument/2006/relationships/hyperlink" Target="https://podminky.urs.cz/item/CS_URS_2022_01/998225111" TargetMode="External"/><Relationship Id="rId4" Type="http://schemas.openxmlformats.org/officeDocument/2006/relationships/hyperlink" Target="https://podminky.urs.cz/item/CS_URS_2022_01/979024443" TargetMode="External"/><Relationship Id="rId9" Type="http://schemas.openxmlformats.org/officeDocument/2006/relationships/hyperlink" Target="https://podminky.urs.cz/item/CS_URS_2022_01/565135101" TargetMode="External"/><Relationship Id="rId14" Type="http://schemas.openxmlformats.org/officeDocument/2006/relationships/hyperlink" Target="https://podminky.urs.cz/item/CS_URS_2022_01/919112212" TargetMode="External"/><Relationship Id="rId22" Type="http://schemas.openxmlformats.org/officeDocument/2006/relationships/hyperlink" Target="https://podminky.urs.cz/item/CS_URS_2022_01/99722157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73231111" TargetMode="External"/><Relationship Id="rId13" Type="http://schemas.openxmlformats.org/officeDocument/2006/relationships/hyperlink" Target="https://podminky.urs.cz/item/CS_URS_2022_01/919112212" TargetMode="External"/><Relationship Id="rId18" Type="http://schemas.openxmlformats.org/officeDocument/2006/relationships/hyperlink" Target="https://podminky.urs.cz/item/CS_URS_2022_01/998225111" TargetMode="External"/><Relationship Id="rId3" Type="http://schemas.openxmlformats.org/officeDocument/2006/relationships/hyperlink" Target="https://podminky.urs.cz/item/CS_URS_2022_01/113154264" TargetMode="External"/><Relationship Id="rId21" Type="http://schemas.openxmlformats.org/officeDocument/2006/relationships/hyperlink" Target="https://podminky.urs.cz/item/CS_URS_2022_01/997221571" TargetMode="External"/><Relationship Id="rId7" Type="http://schemas.openxmlformats.org/officeDocument/2006/relationships/hyperlink" Target="https://podminky.urs.cz/item/CS_URS_2022_01/573191111" TargetMode="External"/><Relationship Id="rId12" Type="http://schemas.openxmlformats.org/officeDocument/2006/relationships/hyperlink" Target="https://podminky.urs.cz/item/CS_URS_2022_01/916241213" TargetMode="External"/><Relationship Id="rId17" Type="http://schemas.openxmlformats.org/officeDocument/2006/relationships/hyperlink" Target="https://podminky.urs.cz/item/CS_URS_2022_01/938909311" TargetMode="External"/><Relationship Id="rId2" Type="http://schemas.openxmlformats.org/officeDocument/2006/relationships/hyperlink" Target="https://podminky.urs.cz/item/CS_URS_2022_01/113107542" TargetMode="External"/><Relationship Id="rId16" Type="http://schemas.openxmlformats.org/officeDocument/2006/relationships/hyperlink" Target="https://podminky.urs.cz/item/CS_URS_2022_01/919735111" TargetMode="External"/><Relationship Id="rId20" Type="http://schemas.openxmlformats.org/officeDocument/2006/relationships/hyperlink" Target="https://podminky.urs.cz/item/CS_URS_2022_01/997221559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565135101" TargetMode="External"/><Relationship Id="rId11" Type="http://schemas.openxmlformats.org/officeDocument/2006/relationships/hyperlink" Target="https://podminky.urs.cz/item/CS_URS_2022_01/915621111" TargetMode="External"/><Relationship Id="rId24" Type="http://schemas.openxmlformats.org/officeDocument/2006/relationships/drawing" Target="../drawings/drawing3.xml"/><Relationship Id="rId5" Type="http://schemas.openxmlformats.org/officeDocument/2006/relationships/hyperlink" Target="https://podminky.urs.cz/item/CS_URS_2022_01/979024443" TargetMode="External"/><Relationship Id="rId15" Type="http://schemas.openxmlformats.org/officeDocument/2006/relationships/hyperlink" Target="https://podminky.urs.cz/item/CS_URS_2022_01/919731121" TargetMode="External"/><Relationship Id="rId23" Type="http://schemas.openxmlformats.org/officeDocument/2006/relationships/hyperlink" Target="https://podminky.urs.cz/item/CS_URS_2022_01/997013602" TargetMode="External"/><Relationship Id="rId10" Type="http://schemas.openxmlformats.org/officeDocument/2006/relationships/hyperlink" Target="https://podminky.urs.cz/item/CS_URS_2022_01/915231112" TargetMode="External"/><Relationship Id="rId19" Type="http://schemas.openxmlformats.org/officeDocument/2006/relationships/hyperlink" Target="https://podminky.urs.cz/item/CS_URS_2022_01/997221551" TargetMode="External"/><Relationship Id="rId4" Type="http://schemas.openxmlformats.org/officeDocument/2006/relationships/hyperlink" Target="https://podminky.urs.cz/item/CS_URS_2022_01/113202111" TargetMode="External"/><Relationship Id="rId9" Type="http://schemas.openxmlformats.org/officeDocument/2006/relationships/hyperlink" Target="https://podminky.urs.cz/item/CS_URS_2022_01/577144121" TargetMode="External"/><Relationship Id="rId14" Type="http://schemas.openxmlformats.org/officeDocument/2006/relationships/hyperlink" Target="https://podminky.urs.cz/item/CS_URS_2022_01/919121111" TargetMode="External"/><Relationship Id="rId22" Type="http://schemas.openxmlformats.org/officeDocument/2006/relationships/hyperlink" Target="https://podminky.urs.cz/item/CS_URS_2022_01/997221579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77144121" TargetMode="External"/><Relationship Id="rId13" Type="http://schemas.openxmlformats.org/officeDocument/2006/relationships/hyperlink" Target="https://podminky.urs.cz/item/CS_URS_2022_01/919735111" TargetMode="External"/><Relationship Id="rId18" Type="http://schemas.openxmlformats.org/officeDocument/2006/relationships/hyperlink" Target="https://podminky.urs.cz/item/CS_URS_2022_01/997221571" TargetMode="External"/><Relationship Id="rId3" Type="http://schemas.openxmlformats.org/officeDocument/2006/relationships/hyperlink" Target="https://podminky.urs.cz/item/CS_URS_2022_01/113154264" TargetMode="External"/><Relationship Id="rId21" Type="http://schemas.openxmlformats.org/officeDocument/2006/relationships/drawing" Target="../drawings/drawing4.xml"/><Relationship Id="rId7" Type="http://schemas.openxmlformats.org/officeDocument/2006/relationships/hyperlink" Target="https://podminky.urs.cz/item/CS_URS_2022_01/573231111" TargetMode="External"/><Relationship Id="rId12" Type="http://schemas.openxmlformats.org/officeDocument/2006/relationships/hyperlink" Target="https://podminky.urs.cz/item/CS_URS_2022_01/919731121" TargetMode="External"/><Relationship Id="rId17" Type="http://schemas.openxmlformats.org/officeDocument/2006/relationships/hyperlink" Target="https://podminky.urs.cz/item/CS_URS_2022_01/997221559" TargetMode="External"/><Relationship Id="rId2" Type="http://schemas.openxmlformats.org/officeDocument/2006/relationships/hyperlink" Target="https://podminky.urs.cz/item/CS_URS_2022_01/113107542" TargetMode="External"/><Relationship Id="rId16" Type="http://schemas.openxmlformats.org/officeDocument/2006/relationships/hyperlink" Target="https://podminky.urs.cz/item/CS_URS_2022_01/997221551" TargetMode="External"/><Relationship Id="rId20" Type="http://schemas.openxmlformats.org/officeDocument/2006/relationships/hyperlink" Target="https://podminky.urs.cz/item/CS_URS_2022_01/997013602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573191111" TargetMode="External"/><Relationship Id="rId11" Type="http://schemas.openxmlformats.org/officeDocument/2006/relationships/hyperlink" Target="https://podminky.urs.cz/item/CS_URS_2022_01/919121111" TargetMode="External"/><Relationship Id="rId5" Type="http://schemas.openxmlformats.org/officeDocument/2006/relationships/hyperlink" Target="https://podminky.urs.cz/item/CS_URS_2022_01/565135101" TargetMode="External"/><Relationship Id="rId15" Type="http://schemas.openxmlformats.org/officeDocument/2006/relationships/hyperlink" Target="https://podminky.urs.cz/item/CS_URS_2022_01/998225111" TargetMode="External"/><Relationship Id="rId10" Type="http://schemas.openxmlformats.org/officeDocument/2006/relationships/hyperlink" Target="https://podminky.urs.cz/item/CS_URS_2022_01/919112212" TargetMode="External"/><Relationship Id="rId19" Type="http://schemas.openxmlformats.org/officeDocument/2006/relationships/hyperlink" Target="https://podminky.urs.cz/item/CS_URS_2022_01/997221579" TargetMode="External"/><Relationship Id="rId4" Type="http://schemas.openxmlformats.org/officeDocument/2006/relationships/hyperlink" Target="https://podminky.urs.cz/item/CS_URS_2022_01/113202111" TargetMode="External"/><Relationship Id="rId9" Type="http://schemas.openxmlformats.org/officeDocument/2006/relationships/hyperlink" Target="https://podminky.urs.cz/item/CS_URS_2022_01/916131213" TargetMode="External"/><Relationship Id="rId14" Type="http://schemas.openxmlformats.org/officeDocument/2006/relationships/hyperlink" Target="https://podminky.urs.cz/item/CS_URS_2022_01/9389093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65135101" TargetMode="External"/><Relationship Id="rId13" Type="http://schemas.openxmlformats.org/officeDocument/2006/relationships/hyperlink" Target="https://podminky.urs.cz/item/CS_URS_2022_01/915211116" TargetMode="External"/><Relationship Id="rId18" Type="http://schemas.openxmlformats.org/officeDocument/2006/relationships/hyperlink" Target="https://podminky.urs.cz/item/CS_URS_2022_01/919112212" TargetMode="External"/><Relationship Id="rId26" Type="http://schemas.openxmlformats.org/officeDocument/2006/relationships/hyperlink" Target="https://podminky.urs.cz/item/CS_URS_2022_01/997013602" TargetMode="External"/><Relationship Id="rId3" Type="http://schemas.openxmlformats.org/officeDocument/2006/relationships/hyperlink" Target="https://podminky.urs.cz/item/CS_URS_2022_01/132211401" TargetMode="External"/><Relationship Id="rId21" Type="http://schemas.openxmlformats.org/officeDocument/2006/relationships/hyperlink" Target="https://podminky.urs.cz/item/CS_URS_2022_01/919735111" TargetMode="External"/><Relationship Id="rId7" Type="http://schemas.openxmlformats.org/officeDocument/2006/relationships/hyperlink" Target="https://podminky.urs.cz/item/CS_URS_2022_01/938909311" TargetMode="External"/><Relationship Id="rId12" Type="http://schemas.openxmlformats.org/officeDocument/2006/relationships/hyperlink" Target="https://podminky.urs.cz/item/CS_URS_2022_01/915211112" TargetMode="External"/><Relationship Id="rId17" Type="http://schemas.openxmlformats.org/officeDocument/2006/relationships/hyperlink" Target="https://podminky.urs.cz/item/CS_URS_2022_01/916241213" TargetMode="External"/><Relationship Id="rId25" Type="http://schemas.openxmlformats.org/officeDocument/2006/relationships/hyperlink" Target="https://podminky.urs.cz/item/CS_URS_2022_01/997221561" TargetMode="External"/><Relationship Id="rId2" Type="http://schemas.openxmlformats.org/officeDocument/2006/relationships/hyperlink" Target="https://podminky.urs.cz/item/CS_URS_2022_01/113154364" TargetMode="External"/><Relationship Id="rId16" Type="http://schemas.openxmlformats.org/officeDocument/2006/relationships/hyperlink" Target="https://podminky.urs.cz/item/CS_URS_2022_01/915621111" TargetMode="External"/><Relationship Id="rId20" Type="http://schemas.openxmlformats.org/officeDocument/2006/relationships/hyperlink" Target="https://podminky.urs.cz/item/CS_URS_2022_01/919731121" TargetMode="External"/><Relationship Id="rId1" Type="http://schemas.openxmlformats.org/officeDocument/2006/relationships/hyperlink" Target="https://podminky.urs.cz/item/CS_URS_2022_01/113107541" TargetMode="External"/><Relationship Id="rId6" Type="http://schemas.openxmlformats.org/officeDocument/2006/relationships/hyperlink" Target="https://podminky.urs.cz/item/CS_URS_2022_01/171201221" TargetMode="External"/><Relationship Id="rId11" Type="http://schemas.openxmlformats.org/officeDocument/2006/relationships/hyperlink" Target="https://podminky.urs.cz/item/CS_URS_2022_01/577144111" TargetMode="External"/><Relationship Id="rId24" Type="http://schemas.openxmlformats.org/officeDocument/2006/relationships/hyperlink" Target="https://podminky.urs.cz/item/CS_URS_2022_01/997221559" TargetMode="External"/><Relationship Id="rId5" Type="http://schemas.openxmlformats.org/officeDocument/2006/relationships/hyperlink" Target="https://podminky.urs.cz/item/CS_URS_2022_01/162751119" TargetMode="External"/><Relationship Id="rId15" Type="http://schemas.openxmlformats.org/officeDocument/2006/relationships/hyperlink" Target="https://podminky.urs.cz/item/CS_URS_2022_01/915611111" TargetMode="External"/><Relationship Id="rId23" Type="http://schemas.openxmlformats.org/officeDocument/2006/relationships/hyperlink" Target="https://podminky.urs.cz/item/CS_URS_2022_01/997221551" TargetMode="External"/><Relationship Id="rId28" Type="http://schemas.openxmlformats.org/officeDocument/2006/relationships/drawing" Target="../drawings/drawing5.xml"/><Relationship Id="rId10" Type="http://schemas.openxmlformats.org/officeDocument/2006/relationships/hyperlink" Target="https://podminky.urs.cz/item/CS_URS_2022_01/573231111" TargetMode="External"/><Relationship Id="rId19" Type="http://schemas.openxmlformats.org/officeDocument/2006/relationships/hyperlink" Target="https://podminky.urs.cz/item/CS_URS_2022_01/919121111" TargetMode="External"/><Relationship Id="rId4" Type="http://schemas.openxmlformats.org/officeDocument/2006/relationships/hyperlink" Target="https://podminky.urs.cz/item/CS_URS_2022_01/162751117" TargetMode="External"/><Relationship Id="rId9" Type="http://schemas.openxmlformats.org/officeDocument/2006/relationships/hyperlink" Target="https://podminky.urs.cz/item/CS_URS_2022_01/573191111" TargetMode="External"/><Relationship Id="rId14" Type="http://schemas.openxmlformats.org/officeDocument/2006/relationships/hyperlink" Target="https://podminky.urs.cz/item/CS_URS_2022_01/915231112" TargetMode="External"/><Relationship Id="rId22" Type="http://schemas.openxmlformats.org/officeDocument/2006/relationships/hyperlink" Target="https://podminky.urs.cz/item/CS_URS_2022_01/998225111" TargetMode="External"/><Relationship Id="rId27" Type="http://schemas.openxmlformats.org/officeDocument/2006/relationships/hyperlink" Target="https://podminky.urs.cz/item/CS_URS_2022_01/997013875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1"/>
      <c r="AQ5" s="21"/>
      <c r="AR5" s="19"/>
      <c r="BE5" s="32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1"/>
      <c r="AQ6" s="21"/>
      <c r="AR6" s="19"/>
      <c r="BE6" s="32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32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2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27</v>
      </c>
      <c r="AO11" s="21"/>
      <c r="AP11" s="21"/>
      <c r="AQ11" s="21"/>
      <c r="AR11" s="19"/>
      <c r="BE11" s="32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6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31</v>
      </c>
      <c r="AO13" s="21"/>
      <c r="AP13" s="21"/>
      <c r="AQ13" s="21"/>
      <c r="AR13" s="19"/>
      <c r="BE13" s="326"/>
      <c r="BS13" s="16" t="s">
        <v>6</v>
      </c>
    </row>
    <row r="14" spans="1:74" ht="12.75">
      <c r="B14" s="20"/>
      <c r="C14" s="21"/>
      <c r="D14" s="21"/>
      <c r="E14" s="331" t="s">
        <v>31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32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6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27</v>
      </c>
      <c r="AO16" s="21"/>
      <c r="AP16" s="21"/>
      <c r="AQ16" s="21"/>
      <c r="AR16" s="19"/>
      <c r="BE16" s="32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27</v>
      </c>
      <c r="AO17" s="21"/>
      <c r="AP17" s="21"/>
      <c r="AQ17" s="21"/>
      <c r="AR17" s="19"/>
      <c r="BE17" s="326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6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2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27</v>
      </c>
      <c r="AO20" s="21"/>
      <c r="AP20" s="21"/>
      <c r="AQ20" s="21"/>
      <c r="AR20" s="19"/>
      <c r="BE20" s="326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6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6"/>
    </row>
    <row r="23" spans="1:71" s="1" customFormat="1" ht="47.25" customHeight="1">
      <c r="B23" s="20"/>
      <c r="C23" s="21"/>
      <c r="D23" s="21"/>
      <c r="E23" s="333" t="s">
        <v>39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1"/>
      <c r="AP23" s="21"/>
      <c r="AQ23" s="21"/>
      <c r="AR23" s="19"/>
      <c r="BE23" s="32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6"/>
    </row>
    <row r="26" spans="1:71" s="2" customFormat="1" ht="25.9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4">
        <f>ROUND(AG54,2)</f>
        <v>0</v>
      </c>
      <c r="AL26" s="335"/>
      <c r="AM26" s="335"/>
      <c r="AN26" s="335"/>
      <c r="AO26" s="335"/>
      <c r="AP26" s="35"/>
      <c r="AQ26" s="35"/>
      <c r="AR26" s="38"/>
      <c r="BE26" s="32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6" t="s">
        <v>41</v>
      </c>
      <c r="M28" s="336"/>
      <c r="N28" s="336"/>
      <c r="O28" s="336"/>
      <c r="P28" s="336"/>
      <c r="Q28" s="35"/>
      <c r="R28" s="35"/>
      <c r="S28" s="35"/>
      <c r="T28" s="35"/>
      <c r="U28" s="35"/>
      <c r="V28" s="35"/>
      <c r="W28" s="336" t="s">
        <v>42</v>
      </c>
      <c r="X28" s="336"/>
      <c r="Y28" s="336"/>
      <c r="Z28" s="336"/>
      <c r="AA28" s="336"/>
      <c r="AB28" s="336"/>
      <c r="AC28" s="336"/>
      <c r="AD28" s="336"/>
      <c r="AE28" s="336"/>
      <c r="AF28" s="35"/>
      <c r="AG28" s="35"/>
      <c r="AH28" s="35"/>
      <c r="AI28" s="35"/>
      <c r="AJ28" s="35"/>
      <c r="AK28" s="336" t="s">
        <v>43</v>
      </c>
      <c r="AL28" s="336"/>
      <c r="AM28" s="336"/>
      <c r="AN28" s="336"/>
      <c r="AO28" s="336"/>
      <c r="AP28" s="35"/>
      <c r="AQ28" s="35"/>
      <c r="AR28" s="38"/>
      <c r="BE28" s="326"/>
    </row>
    <row r="29" spans="1:71" s="3" customFormat="1" ht="14.45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339">
        <v>0.21</v>
      </c>
      <c r="M29" s="338"/>
      <c r="N29" s="338"/>
      <c r="O29" s="338"/>
      <c r="P29" s="338"/>
      <c r="Q29" s="40"/>
      <c r="R29" s="40"/>
      <c r="S29" s="40"/>
      <c r="T29" s="40"/>
      <c r="U29" s="40"/>
      <c r="V29" s="40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0"/>
      <c r="AG29" s="40"/>
      <c r="AH29" s="40"/>
      <c r="AI29" s="40"/>
      <c r="AJ29" s="40"/>
      <c r="AK29" s="337">
        <f>ROUND(AV54, 2)</f>
        <v>0</v>
      </c>
      <c r="AL29" s="338"/>
      <c r="AM29" s="338"/>
      <c r="AN29" s="338"/>
      <c r="AO29" s="338"/>
      <c r="AP29" s="40"/>
      <c r="AQ29" s="40"/>
      <c r="AR29" s="41"/>
      <c r="BE29" s="327"/>
    </row>
    <row r="30" spans="1:71" s="3" customFormat="1" ht="14.45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339">
        <v>0.15</v>
      </c>
      <c r="M30" s="338"/>
      <c r="N30" s="338"/>
      <c r="O30" s="338"/>
      <c r="P30" s="338"/>
      <c r="Q30" s="40"/>
      <c r="R30" s="40"/>
      <c r="S30" s="40"/>
      <c r="T30" s="40"/>
      <c r="U30" s="40"/>
      <c r="V30" s="40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0"/>
      <c r="AG30" s="40"/>
      <c r="AH30" s="40"/>
      <c r="AI30" s="40"/>
      <c r="AJ30" s="40"/>
      <c r="AK30" s="337">
        <f>ROUND(AW54, 2)</f>
        <v>0</v>
      </c>
      <c r="AL30" s="338"/>
      <c r="AM30" s="338"/>
      <c r="AN30" s="338"/>
      <c r="AO30" s="338"/>
      <c r="AP30" s="40"/>
      <c r="AQ30" s="40"/>
      <c r="AR30" s="41"/>
      <c r="BE30" s="327"/>
    </row>
    <row r="31" spans="1:71" s="3" customFormat="1" ht="14.45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339">
        <v>0.21</v>
      </c>
      <c r="M31" s="338"/>
      <c r="N31" s="338"/>
      <c r="O31" s="338"/>
      <c r="P31" s="338"/>
      <c r="Q31" s="40"/>
      <c r="R31" s="40"/>
      <c r="S31" s="40"/>
      <c r="T31" s="40"/>
      <c r="U31" s="40"/>
      <c r="V31" s="40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0"/>
      <c r="AG31" s="40"/>
      <c r="AH31" s="40"/>
      <c r="AI31" s="40"/>
      <c r="AJ31" s="40"/>
      <c r="AK31" s="337">
        <v>0</v>
      </c>
      <c r="AL31" s="338"/>
      <c r="AM31" s="338"/>
      <c r="AN31" s="338"/>
      <c r="AO31" s="338"/>
      <c r="AP31" s="40"/>
      <c r="AQ31" s="40"/>
      <c r="AR31" s="41"/>
      <c r="BE31" s="327"/>
    </row>
    <row r="32" spans="1:71" s="3" customFormat="1" ht="14.45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339">
        <v>0.15</v>
      </c>
      <c r="M32" s="338"/>
      <c r="N32" s="338"/>
      <c r="O32" s="338"/>
      <c r="P32" s="338"/>
      <c r="Q32" s="40"/>
      <c r="R32" s="40"/>
      <c r="S32" s="40"/>
      <c r="T32" s="40"/>
      <c r="U32" s="40"/>
      <c r="V32" s="40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0"/>
      <c r="AG32" s="40"/>
      <c r="AH32" s="40"/>
      <c r="AI32" s="40"/>
      <c r="AJ32" s="40"/>
      <c r="AK32" s="337">
        <v>0</v>
      </c>
      <c r="AL32" s="338"/>
      <c r="AM32" s="338"/>
      <c r="AN32" s="338"/>
      <c r="AO32" s="338"/>
      <c r="AP32" s="40"/>
      <c r="AQ32" s="40"/>
      <c r="AR32" s="41"/>
      <c r="BE32" s="327"/>
    </row>
    <row r="33" spans="1:57" s="3" customFormat="1" ht="14.45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339">
        <v>0</v>
      </c>
      <c r="M33" s="338"/>
      <c r="N33" s="338"/>
      <c r="O33" s="338"/>
      <c r="P33" s="338"/>
      <c r="Q33" s="40"/>
      <c r="R33" s="40"/>
      <c r="S33" s="40"/>
      <c r="T33" s="40"/>
      <c r="U33" s="40"/>
      <c r="V33" s="40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0"/>
      <c r="AG33" s="40"/>
      <c r="AH33" s="40"/>
      <c r="AI33" s="40"/>
      <c r="AJ33" s="40"/>
      <c r="AK33" s="337">
        <v>0</v>
      </c>
      <c r="AL33" s="338"/>
      <c r="AM33" s="338"/>
      <c r="AN33" s="338"/>
      <c r="AO33" s="338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343" t="s">
        <v>52</v>
      </c>
      <c r="Y35" s="341"/>
      <c r="Z35" s="341"/>
      <c r="AA35" s="341"/>
      <c r="AB35" s="341"/>
      <c r="AC35" s="44"/>
      <c r="AD35" s="44"/>
      <c r="AE35" s="44"/>
      <c r="AF35" s="44"/>
      <c r="AG35" s="44"/>
      <c r="AH35" s="44"/>
      <c r="AI35" s="44"/>
      <c r="AJ35" s="44"/>
      <c r="AK35" s="340">
        <f>SUM(AK26:AK33)</f>
        <v>0</v>
      </c>
      <c r="AL35" s="341"/>
      <c r="AM35" s="341"/>
      <c r="AN35" s="341"/>
      <c r="AO35" s="34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11531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5" t="str">
        <f>K6</f>
        <v>Rekonstrukce povrchu ve vybraných ulicích v Kolíně a v Sendražicích - 1.etapa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Kolín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7" t="str">
        <f>IF(AN8= "","",AN8)</f>
        <v>21. 3. 2024</v>
      </c>
      <c r="AN47" s="307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Kolín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308" t="str">
        <f>IF(E17="","",E17)</f>
        <v>Lucie Dvořáková</v>
      </c>
      <c r="AN49" s="309"/>
      <c r="AO49" s="309"/>
      <c r="AP49" s="309"/>
      <c r="AQ49" s="35"/>
      <c r="AR49" s="38"/>
      <c r="AS49" s="310" t="s">
        <v>54</v>
      </c>
      <c r="AT49" s="31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308" t="str">
        <f>IF(E20="","",E20)</f>
        <v>S4A,s.r.o.</v>
      </c>
      <c r="AN50" s="309"/>
      <c r="AO50" s="309"/>
      <c r="AP50" s="309"/>
      <c r="AQ50" s="35"/>
      <c r="AR50" s="38"/>
      <c r="AS50" s="312"/>
      <c r="AT50" s="31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4"/>
      <c r="AT51" s="31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6" t="s">
        <v>55</v>
      </c>
      <c r="D52" s="317"/>
      <c r="E52" s="317"/>
      <c r="F52" s="317"/>
      <c r="G52" s="317"/>
      <c r="H52" s="65"/>
      <c r="I52" s="319" t="s">
        <v>56</v>
      </c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8" t="s">
        <v>57</v>
      </c>
      <c r="AH52" s="317"/>
      <c r="AI52" s="317"/>
      <c r="AJ52" s="317"/>
      <c r="AK52" s="317"/>
      <c r="AL52" s="317"/>
      <c r="AM52" s="317"/>
      <c r="AN52" s="319" t="s">
        <v>58</v>
      </c>
      <c r="AO52" s="317"/>
      <c r="AP52" s="317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3">
        <f>ROUND(SUM(AG55:AG59),2)</f>
        <v>0</v>
      </c>
      <c r="AH54" s="323"/>
      <c r="AI54" s="323"/>
      <c r="AJ54" s="323"/>
      <c r="AK54" s="323"/>
      <c r="AL54" s="323"/>
      <c r="AM54" s="323"/>
      <c r="AN54" s="324">
        <f t="shared" ref="AN54:AN59" si="0">SUM(AG54,AT54)</f>
        <v>0</v>
      </c>
      <c r="AO54" s="324"/>
      <c r="AP54" s="324"/>
      <c r="AQ54" s="77" t="s">
        <v>27</v>
      </c>
      <c r="AR54" s="78"/>
      <c r="AS54" s="79">
        <f>ROUND(SUM(AS55:AS59),2)</f>
        <v>0</v>
      </c>
      <c r="AT54" s="80">
        <f t="shared" ref="AT54:AT59" si="1">ROUND(SUM(AV54:AW54),2)</f>
        <v>0</v>
      </c>
      <c r="AU54" s="81">
        <f>ROUND(SUM(AU55:AU59),5)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ROUND(SUM(AZ55:AZ59),2)</f>
        <v>0</v>
      </c>
      <c r="BA54" s="80">
        <f>ROUND(SUM(BA55:BA59),2)</f>
        <v>0</v>
      </c>
      <c r="BB54" s="80">
        <f>ROUND(SUM(BB55:BB59),2)</f>
        <v>0</v>
      </c>
      <c r="BC54" s="80">
        <f>ROUND(SUM(BC55:BC59),2)</f>
        <v>0</v>
      </c>
      <c r="BD54" s="82">
        <f>ROUND(SUM(BD55:BD59),2)</f>
        <v>0</v>
      </c>
      <c r="BS54" s="83" t="s">
        <v>73</v>
      </c>
      <c r="BT54" s="83" t="s">
        <v>74</v>
      </c>
      <c r="BU54" s="84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1" s="7" customFormat="1" ht="16.5" customHeight="1">
      <c r="A55" s="85" t="s">
        <v>78</v>
      </c>
      <c r="B55" s="86"/>
      <c r="C55" s="87"/>
      <c r="D55" s="320" t="s">
        <v>79</v>
      </c>
      <c r="E55" s="320"/>
      <c r="F55" s="320"/>
      <c r="G55" s="320"/>
      <c r="H55" s="320"/>
      <c r="I55" s="88"/>
      <c r="J55" s="320" t="s">
        <v>80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21">
        <f>'1153.1 - 2 - ulice Raisova'!J30</f>
        <v>0</v>
      </c>
      <c r="AH55" s="322"/>
      <c r="AI55" s="322"/>
      <c r="AJ55" s="322"/>
      <c r="AK55" s="322"/>
      <c r="AL55" s="322"/>
      <c r="AM55" s="322"/>
      <c r="AN55" s="321">
        <f t="shared" si="0"/>
        <v>0</v>
      </c>
      <c r="AO55" s="322"/>
      <c r="AP55" s="322"/>
      <c r="AQ55" s="89" t="s">
        <v>81</v>
      </c>
      <c r="AR55" s="90"/>
      <c r="AS55" s="91">
        <v>0</v>
      </c>
      <c r="AT55" s="92">
        <f t="shared" si="1"/>
        <v>0</v>
      </c>
      <c r="AU55" s="93">
        <f>'1153.1 - 2 - ulice Raisova'!P86</f>
        <v>0</v>
      </c>
      <c r="AV55" s="92">
        <f>'1153.1 - 2 - ulice Raisova'!J33</f>
        <v>0</v>
      </c>
      <c r="AW55" s="92">
        <f>'1153.1 - 2 - ulice Raisova'!J34</f>
        <v>0</v>
      </c>
      <c r="AX55" s="92">
        <f>'1153.1 - 2 - ulice Raisova'!J35</f>
        <v>0</v>
      </c>
      <c r="AY55" s="92">
        <f>'1153.1 - 2 - ulice Raisova'!J36</f>
        <v>0</v>
      </c>
      <c r="AZ55" s="92">
        <f>'1153.1 - 2 - ulice Raisova'!F33</f>
        <v>0</v>
      </c>
      <c r="BA55" s="92">
        <f>'1153.1 - 2 - ulice Raisova'!F34</f>
        <v>0</v>
      </c>
      <c r="BB55" s="92">
        <f>'1153.1 - 2 - ulice Raisova'!F35</f>
        <v>0</v>
      </c>
      <c r="BC55" s="92">
        <f>'1153.1 - 2 - ulice Raisova'!F36</f>
        <v>0</v>
      </c>
      <c r="BD55" s="94">
        <f>'1153.1 - 2 - ulice Raisova'!F37</f>
        <v>0</v>
      </c>
      <c r="BT55" s="95" t="s">
        <v>82</v>
      </c>
      <c r="BV55" s="95" t="s">
        <v>76</v>
      </c>
      <c r="BW55" s="95" t="s">
        <v>83</v>
      </c>
      <c r="BX55" s="95" t="s">
        <v>5</v>
      </c>
      <c r="CL55" s="95" t="s">
        <v>84</v>
      </c>
      <c r="CM55" s="95" t="s">
        <v>85</v>
      </c>
    </row>
    <row r="56" spans="1:91" s="7" customFormat="1" ht="16.5" customHeight="1">
      <c r="A56" s="85" t="s">
        <v>78</v>
      </c>
      <c r="B56" s="86"/>
      <c r="C56" s="87"/>
      <c r="D56" s="320" t="s">
        <v>86</v>
      </c>
      <c r="E56" s="320"/>
      <c r="F56" s="320"/>
      <c r="G56" s="320"/>
      <c r="H56" s="320"/>
      <c r="I56" s="88"/>
      <c r="J56" s="320" t="s">
        <v>87</v>
      </c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1">
        <f>'1153.7 - 2 - ulice U Hřiště'!J30</f>
        <v>0</v>
      </c>
      <c r="AH56" s="322"/>
      <c r="AI56" s="322"/>
      <c r="AJ56" s="322"/>
      <c r="AK56" s="322"/>
      <c r="AL56" s="322"/>
      <c r="AM56" s="322"/>
      <c r="AN56" s="321">
        <f t="shared" si="0"/>
        <v>0</v>
      </c>
      <c r="AO56" s="322"/>
      <c r="AP56" s="322"/>
      <c r="AQ56" s="89" t="s">
        <v>81</v>
      </c>
      <c r="AR56" s="90"/>
      <c r="AS56" s="91">
        <v>0</v>
      </c>
      <c r="AT56" s="92">
        <f t="shared" si="1"/>
        <v>0</v>
      </c>
      <c r="AU56" s="93">
        <f>'1153.7 - 2 - ulice U Hřiště'!P86</f>
        <v>0</v>
      </c>
      <c r="AV56" s="92">
        <f>'1153.7 - 2 - ulice U Hřiště'!J33</f>
        <v>0</v>
      </c>
      <c r="AW56" s="92">
        <f>'1153.7 - 2 - ulice U Hřiště'!J34</f>
        <v>0</v>
      </c>
      <c r="AX56" s="92">
        <f>'1153.7 - 2 - ulice U Hřiště'!J35</f>
        <v>0</v>
      </c>
      <c r="AY56" s="92">
        <f>'1153.7 - 2 - ulice U Hřiště'!J36</f>
        <v>0</v>
      </c>
      <c r="AZ56" s="92">
        <f>'1153.7 - 2 - ulice U Hřiště'!F33</f>
        <v>0</v>
      </c>
      <c r="BA56" s="92">
        <f>'1153.7 - 2 - ulice U Hřiště'!F34</f>
        <v>0</v>
      </c>
      <c r="BB56" s="92">
        <f>'1153.7 - 2 - ulice U Hřiště'!F35</f>
        <v>0</v>
      </c>
      <c r="BC56" s="92">
        <f>'1153.7 - 2 - ulice U Hřiště'!F36</f>
        <v>0</v>
      </c>
      <c r="BD56" s="94">
        <f>'1153.7 - 2 - ulice U Hřiště'!F37</f>
        <v>0</v>
      </c>
      <c r="BT56" s="95" t="s">
        <v>82</v>
      </c>
      <c r="BV56" s="95" t="s">
        <v>76</v>
      </c>
      <c r="BW56" s="95" t="s">
        <v>88</v>
      </c>
      <c r="BX56" s="95" t="s">
        <v>5</v>
      </c>
      <c r="CL56" s="95" t="s">
        <v>84</v>
      </c>
      <c r="CM56" s="95" t="s">
        <v>85</v>
      </c>
    </row>
    <row r="57" spans="1:91" s="7" customFormat="1" ht="16.5" customHeight="1">
      <c r="A57" s="85" t="s">
        <v>78</v>
      </c>
      <c r="B57" s="86"/>
      <c r="C57" s="87"/>
      <c r="D57" s="320" t="s">
        <v>89</v>
      </c>
      <c r="E57" s="320"/>
      <c r="F57" s="320"/>
      <c r="G57" s="320"/>
      <c r="H57" s="320"/>
      <c r="I57" s="88"/>
      <c r="J57" s="320" t="s">
        <v>90</v>
      </c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1">
        <f>'1153.8 - 2 - ulice Luční'!J30</f>
        <v>0</v>
      </c>
      <c r="AH57" s="322"/>
      <c r="AI57" s="322"/>
      <c r="AJ57" s="322"/>
      <c r="AK57" s="322"/>
      <c r="AL57" s="322"/>
      <c r="AM57" s="322"/>
      <c r="AN57" s="321">
        <f t="shared" si="0"/>
        <v>0</v>
      </c>
      <c r="AO57" s="322"/>
      <c r="AP57" s="322"/>
      <c r="AQ57" s="89" t="s">
        <v>81</v>
      </c>
      <c r="AR57" s="90"/>
      <c r="AS57" s="91">
        <v>0</v>
      </c>
      <c r="AT57" s="92">
        <f t="shared" si="1"/>
        <v>0</v>
      </c>
      <c r="AU57" s="93">
        <f>'1153.8 - 2 - ulice Luční'!P86</f>
        <v>0</v>
      </c>
      <c r="AV57" s="92">
        <f>'1153.8 - 2 - ulice Luční'!J33</f>
        <v>0</v>
      </c>
      <c r="AW57" s="92">
        <f>'1153.8 - 2 - ulice Luční'!J34</f>
        <v>0</v>
      </c>
      <c r="AX57" s="92">
        <f>'1153.8 - 2 - ulice Luční'!J35</f>
        <v>0</v>
      </c>
      <c r="AY57" s="92">
        <f>'1153.8 - 2 - ulice Luční'!J36</f>
        <v>0</v>
      </c>
      <c r="AZ57" s="92">
        <f>'1153.8 - 2 - ulice Luční'!F33</f>
        <v>0</v>
      </c>
      <c r="BA57" s="92">
        <f>'1153.8 - 2 - ulice Luční'!F34</f>
        <v>0</v>
      </c>
      <c r="BB57" s="92">
        <f>'1153.8 - 2 - ulice Luční'!F35</f>
        <v>0</v>
      </c>
      <c r="BC57" s="92">
        <f>'1153.8 - 2 - ulice Luční'!F36</f>
        <v>0</v>
      </c>
      <c r="BD57" s="94">
        <f>'1153.8 - 2 - ulice Luční'!F37</f>
        <v>0</v>
      </c>
      <c r="BT57" s="95" t="s">
        <v>82</v>
      </c>
      <c r="BV57" s="95" t="s">
        <v>76</v>
      </c>
      <c r="BW57" s="95" t="s">
        <v>91</v>
      </c>
      <c r="BX57" s="95" t="s">
        <v>5</v>
      </c>
      <c r="CL57" s="95" t="s">
        <v>84</v>
      </c>
      <c r="CM57" s="95" t="s">
        <v>85</v>
      </c>
    </row>
    <row r="58" spans="1:91" s="7" customFormat="1" ht="16.5" customHeight="1">
      <c r="A58" s="85" t="s">
        <v>78</v>
      </c>
      <c r="B58" s="86"/>
      <c r="C58" s="87"/>
      <c r="D58" s="320" t="s">
        <v>92</v>
      </c>
      <c r="E58" s="320"/>
      <c r="F58" s="320"/>
      <c r="G58" s="320"/>
      <c r="H58" s="320"/>
      <c r="I58" s="88"/>
      <c r="J58" s="320" t="s">
        <v>93</v>
      </c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21">
        <f>'1153.11 - 2 - ulice Zahradní'!J30</f>
        <v>0</v>
      </c>
      <c r="AH58" s="322"/>
      <c r="AI58" s="322"/>
      <c r="AJ58" s="322"/>
      <c r="AK58" s="322"/>
      <c r="AL58" s="322"/>
      <c r="AM58" s="322"/>
      <c r="AN58" s="321">
        <f t="shared" si="0"/>
        <v>0</v>
      </c>
      <c r="AO58" s="322"/>
      <c r="AP58" s="322"/>
      <c r="AQ58" s="89" t="s">
        <v>81</v>
      </c>
      <c r="AR58" s="90"/>
      <c r="AS58" s="91">
        <v>0</v>
      </c>
      <c r="AT58" s="92">
        <f t="shared" si="1"/>
        <v>0</v>
      </c>
      <c r="AU58" s="93">
        <f>'1153.11 - 2 - ulice Zahradní'!P86</f>
        <v>0</v>
      </c>
      <c r="AV58" s="92">
        <f>'1153.11 - 2 - ulice Zahradní'!J33</f>
        <v>0</v>
      </c>
      <c r="AW58" s="92">
        <f>'1153.11 - 2 - ulice Zahradní'!J34</f>
        <v>0</v>
      </c>
      <c r="AX58" s="92">
        <f>'1153.11 - 2 - ulice Zahradní'!J35</f>
        <v>0</v>
      </c>
      <c r="AY58" s="92">
        <f>'1153.11 - 2 - ulice Zahradní'!J36</f>
        <v>0</v>
      </c>
      <c r="AZ58" s="92">
        <f>'1153.11 - 2 - ulice Zahradní'!F33</f>
        <v>0</v>
      </c>
      <c r="BA58" s="92">
        <f>'1153.11 - 2 - ulice Zahradní'!F34</f>
        <v>0</v>
      </c>
      <c r="BB58" s="92">
        <f>'1153.11 - 2 - ulice Zahradní'!F35</f>
        <v>0</v>
      </c>
      <c r="BC58" s="92">
        <f>'1153.11 - 2 - ulice Zahradní'!F36</f>
        <v>0</v>
      </c>
      <c r="BD58" s="94">
        <f>'1153.11 - 2 - ulice Zahradní'!F37</f>
        <v>0</v>
      </c>
      <c r="BT58" s="95" t="s">
        <v>82</v>
      </c>
      <c r="BV58" s="95" t="s">
        <v>76</v>
      </c>
      <c r="BW58" s="95" t="s">
        <v>94</v>
      </c>
      <c r="BX58" s="95" t="s">
        <v>5</v>
      </c>
      <c r="CL58" s="95" t="s">
        <v>84</v>
      </c>
      <c r="CM58" s="95" t="s">
        <v>85</v>
      </c>
    </row>
    <row r="59" spans="1:91" s="7" customFormat="1" ht="16.5" customHeight="1">
      <c r="A59" s="85" t="s">
        <v>78</v>
      </c>
      <c r="B59" s="86"/>
      <c r="C59" s="87"/>
      <c r="D59" s="320" t="s">
        <v>95</v>
      </c>
      <c r="E59" s="320"/>
      <c r="F59" s="320"/>
      <c r="G59" s="320"/>
      <c r="H59" s="320"/>
      <c r="I59" s="88"/>
      <c r="J59" s="320" t="s">
        <v>96</v>
      </c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320"/>
      <c r="Z59" s="320"/>
      <c r="AA59" s="320"/>
      <c r="AB59" s="320"/>
      <c r="AC59" s="320"/>
      <c r="AD59" s="320"/>
      <c r="AE59" s="320"/>
      <c r="AF59" s="320"/>
      <c r="AG59" s="321">
        <f>'1153.0 - VRN'!J30</f>
        <v>0</v>
      </c>
      <c r="AH59" s="322"/>
      <c r="AI59" s="322"/>
      <c r="AJ59" s="322"/>
      <c r="AK59" s="322"/>
      <c r="AL59" s="322"/>
      <c r="AM59" s="322"/>
      <c r="AN59" s="321">
        <f t="shared" si="0"/>
        <v>0</v>
      </c>
      <c r="AO59" s="322"/>
      <c r="AP59" s="322"/>
      <c r="AQ59" s="89" t="s">
        <v>97</v>
      </c>
      <c r="AR59" s="90"/>
      <c r="AS59" s="96">
        <v>0</v>
      </c>
      <c r="AT59" s="97">
        <f t="shared" si="1"/>
        <v>0</v>
      </c>
      <c r="AU59" s="98">
        <f>'1153.0 - VRN'!P81</f>
        <v>0</v>
      </c>
      <c r="AV59" s="97">
        <f>'1153.0 - VRN'!J33</f>
        <v>0</v>
      </c>
      <c r="AW59" s="97">
        <f>'1153.0 - VRN'!J34</f>
        <v>0</v>
      </c>
      <c r="AX59" s="97">
        <f>'1153.0 - VRN'!J35</f>
        <v>0</v>
      </c>
      <c r="AY59" s="97">
        <f>'1153.0 - VRN'!J36</f>
        <v>0</v>
      </c>
      <c r="AZ59" s="97">
        <f>'1153.0 - VRN'!F33</f>
        <v>0</v>
      </c>
      <c r="BA59" s="97">
        <f>'1153.0 - VRN'!F34</f>
        <v>0</v>
      </c>
      <c r="BB59" s="97">
        <f>'1153.0 - VRN'!F35</f>
        <v>0</v>
      </c>
      <c r="BC59" s="97">
        <f>'1153.0 - VRN'!F36</f>
        <v>0</v>
      </c>
      <c r="BD59" s="99">
        <f>'1153.0 - VRN'!F37</f>
        <v>0</v>
      </c>
      <c r="BT59" s="95" t="s">
        <v>82</v>
      </c>
      <c r="BV59" s="95" t="s">
        <v>76</v>
      </c>
      <c r="BW59" s="95" t="s">
        <v>98</v>
      </c>
      <c r="BX59" s="95" t="s">
        <v>5</v>
      </c>
      <c r="CL59" s="95" t="s">
        <v>99</v>
      </c>
      <c r="CM59" s="95" t="s">
        <v>85</v>
      </c>
    </row>
    <row r="60" spans="1:91" s="2" customFormat="1" ht="30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  <row r="61" spans="1:91" s="2" customFormat="1" ht="6.95" customHeight="1">
      <c r="A61" s="33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</sheetData>
  <sheetProtection algorithmName="SHA-512" hashValue="fNQEo2zMclT98yJjXj1Xfi3z8WABiL6owsSa1MEN/wL4xeNerT8L+dBu3qmnlTVCXjIKcta/MdKEXYCYIRHHkw==" saltValue="f2xPV3ZQZiXjN1ecnBEBogTB6qxRWoeQbz5fy4d5BUgc5+06J9XVY/xw4Yx9SEtCGs4CElogUb3WAdJX8OoPn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1153.1 - 2 - ulice Raisova'!C2" display="/"/>
    <hyperlink ref="A56" location="'1153.7 - 2 - ulice U Hřiště'!C2" display="/"/>
    <hyperlink ref="A57" location="'1153.8 - 2 - ulice Luční'!C2" display="/"/>
    <hyperlink ref="A58" location="'1153.11 - 2 - ulice Zahradní'!C2" display="/"/>
    <hyperlink ref="A59" location="'1153.0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- 1.etapa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102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104</v>
      </c>
      <c r="F24" s="33"/>
      <c r="G24" s="33"/>
      <c r="H24" s="33"/>
      <c r="I24" s="104" t="s">
        <v>29</v>
      </c>
      <c r="J24" s="106" t="s">
        <v>105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ROUND((SUM(BE86:BE183)),  2)</f>
        <v>0</v>
      </c>
      <c r="G33" s="33"/>
      <c r="H33" s="33"/>
      <c r="I33" s="117">
        <v>0.21</v>
      </c>
      <c r="J33" s="116">
        <f>ROUND(((SUM(BE86:BE183))*I33),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ROUND((SUM(BF86:BF183)),  2)</f>
        <v>0</v>
      </c>
      <c r="G34" s="33"/>
      <c r="H34" s="33"/>
      <c r="I34" s="117">
        <v>0.15</v>
      </c>
      <c r="J34" s="116">
        <f>ROUND(((SUM(BF86:BF183))*I34),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ROUND((SUM(BG86:BG183)),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ROUND((SUM(BH86:BH183)),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ROUND((SUM(BI86:BI183)),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- 1.etapa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1153.1 - 2 - ulice Raisova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107</v>
      </c>
      <c r="D57" s="130"/>
      <c r="E57" s="130"/>
      <c r="F57" s="130"/>
      <c r="G57" s="130"/>
      <c r="H57" s="130"/>
      <c r="I57" s="130"/>
      <c r="J57" s="131" t="s">
        <v>108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109</v>
      </c>
    </row>
    <row r="60" spans="1:47" s="9" customFormat="1" ht="24.95" customHeight="1">
      <c r="B60" s="133"/>
      <c r="C60" s="134"/>
      <c r="D60" s="135" t="s">
        <v>110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111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112</v>
      </c>
      <c r="E62" s="142"/>
      <c r="F62" s="142"/>
      <c r="G62" s="142"/>
      <c r="H62" s="142"/>
      <c r="I62" s="142"/>
      <c r="J62" s="143">
        <f>J113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113</v>
      </c>
      <c r="E63" s="142"/>
      <c r="F63" s="142"/>
      <c r="G63" s="142"/>
      <c r="H63" s="142"/>
      <c r="I63" s="142"/>
      <c r="J63" s="143">
        <f>J127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114</v>
      </c>
      <c r="E64" s="142"/>
      <c r="F64" s="142"/>
      <c r="G64" s="142"/>
      <c r="H64" s="142"/>
      <c r="I64" s="142"/>
      <c r="J64" s="143">
        <f>J137</f>
        <v>0</v>
      </c>
      <c r="K64" s="140"/>
      <c r="L64" s="144"/>
    </row>
    <row r="65" spans="1:31" s="10" customFormat="1" ht="14.85" customHeight="1">
      <c r="B65" s="139"/>
      <c r="C65" s="140"/>
      <c r="D65" s="141" t="s">
        <v>115</v>
      </c>
      <c r="E65" s="142"/>
      <c r="F65" s="142"/>
      <c r="G65" s="142"/>
      <c r="H65" s="142"/>
      <c r="I65" s="142"/>
      <c r="J65" s="143">
        <f>J160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116</v>
      </c>
      <c r="E66" s="142"/>
      <c r="F66" s="142"/>
      <c r="G66" s="142"/>
      <c r="H66" s="142"/>
      <c r="I66" s="142"/>
      <c r="J66" s="143">
        <f>J164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- 1.etapa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1153.1 - 2 - ulice Raisova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21. 3. 2024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118</v>
      </c>
      <c r="D85" s="148" t="s">
        <v>59</v>
      </c>
      <c r="E85" s="148" t="s">
        <v>55</v>
      </c>
      <c r="F85" s="148" t="s">
        <v>56</v>
      </c>
      <c r="G85" s="148" t="s">
        <v>119</v>
      </c>
      <c r="H85" s="148" t="s">
        <v>120</v>
      </c>
      <c r="I85" s="148" t="s">
        <v>121</v>
      </c>
      <c r="J85" s="149" t="s">
        <v>108</v>
      </c>
      <c r="K85" s="150" t="s">
        <v>122</v>
      </c>
      <c r="L85" s="151"/>
      <c r="M85" s="67" t="s">
        <v>27</v>
      </c>
      <c r="N85" s="68" t="s">
        <v>44</v>
      </c>
      <c r="O85" s="68" t="s">
        <v>123</v>
      </c>
      <c r="P85" s="68" t="s">
        <v>124</v>
      </c>
      <c r="Q85" s="68" t="s">
        <v>125</v>
      </c>
      <c r="R85" s="68" t="s">
        <v>126</v>
      </c>
      <c r="S85" s="68" t="s">
        <v>127</v>
      </c>
      <c r="T85" s="69" t="s">
        <v>128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129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17.007650000000002</v>
      </c>
      <c r="S86" s="71"/>
      <c r="T86" s="155">
        <f>T87</f>
        <v>373.71600000000001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109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130</v>
      </c>
      <c r="F87" s="160" t="s">
        <v>131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P88+P113+P127+P137+P164</f>
        <v>0</v>
      </c>
      <c r="Q87" s="165"/>
      <c r="R87" s="166">
        <f>R88+R113+R127+R137+R164</f>
        <v>17.007650000000002</v>
      </c>
      <c r="S87" s="165"/>
      <c r="T87" s="167">
        <f>T88+T113+T127+T137+T164</f>
        <v>373.71600000000001</v>
      </c>
      <c r="AR87" s="168" t="s">
        <v>82</v>
      </c>
      <c r="AT87" s="169" t="s">
        <v>73</v>
      </c>
      <c r="AU87" s="169" t="s">
        <v>74</v>
      </c>
      <c r="AY87" s="168" t="s">
        <v>132</v>
      </c>
      <c r="BK87" s="170">
        <f>BK88+BK113+BK127+BK137+BK164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133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SUM(P89:P112)</f>
        <v>0</v>
      </c>
      <c r="Q88" s="165"/>
      <c r="R88" s="166">
        <f>SUM(R89:R112)</f>
        <v>0.23424000000000003</v>
      </c>
      <c r="S88" s="165"/>
      <c r="T88" s="167">
        <f>SUM(T89:T112)</f>
        <v>340.59600000000006</v>
      </c>
      <c r="AR88" s="168" t="s">
        <v>82</v>
      </c>
      <c r="AT88" s="169" t="s">
        <v>73</v>
      </c>
      <c r="AU88" s="169" t="s">
        <v>82</v>
      </c>
      <c r="AY88" s="168" t="s">
        <v>132</v>
      </c>
      <c r="BK88" s="170">
        <f>SUM(BK89:BK112)</f>
        <v>0</v>
      </c>
    </row>
    <row r="89" spans="1:65" s="2" customFormat="1" ht="37.9" customHeight="1">
      <c r="A89" s="33"/>
      <c r="B89" s="34"/>
      <c r="C89" s="173" t="s">
        <v>82</v>
      </c>
      <c r="D89" s="173" t="s">
        <v>134</v>
      </c>
      <c r="E89" s="174" t="s">
        <v>135</v>
      </c>
      <c r="F89" s="175" t="s">
        <v>136</v>
      </c>
      <c r="G89" s="176" t="s">
        <v>137</v>
      </c>
      <c r="H89" s="177">
        <v>27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9.8000000000000004E-2</v>
      </c>
      <c r="T89" s="184">
        <f>S89*H89</f>
        <v>2.6459999999999999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138</v>
      </c>
      <c r="AT89" s="185" t="s">
        <v>134</v>
      </c>
      <c r="AU89" s="185" t="s">
        <v>85</v>
      </c>
      <c r="AY89" s="16" t="s">
        <v>132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138</v>
      </c>
      <c r="BM89" s="185" t="s">
        <v>139</v>
      </c>
    </row>
    <row r="90" spans="1:65" s="2" customFormat="1" ht="11.25">
      <c r="A90" s="33"/>
      <c r="B90" s="34"/>
      <c r="C90" s="35"/>
      <c r="D90" s="187" t="s">
        <v>140</v>
      </c>
      <c r="E90" s="35"/>
      <c r="F90" s="188" t="s">
        <v>141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140</v>
      </c>
      <c r="AU90" s="16" t="s">
        <v>85</v>
      </c>
    </row>
    <row r="91" spans="1:65" s="13" customFormat="1" ht="11.25">
      <c r="B91" s="192"/>
      <c r="C91" s="193"/>
      <c r="D91" s="194" t="s">
        <v>142</v>
      </c>
      <c r="E91" s="195" t="s">
        <v>27</v>
      </c>
      <c r="F91" s="196" t="s">
        <v>143</v>
      </c>
      <c r="G91" s="193"/>
      <c r="H91" s="197">
        <v>27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142</v>
      </c>
      <c r="AU91" s="203" t="s">
        <v>85</v>
      </c>
      <c r="AV91" s="13" t="s">
        <v>85</v>
      </c>
      <c r="AW91" s="13" t="s">
        <v>34</v>
      </c>
      <c r="AX91" s="13" t="s">
        <v>82</v>
      </c>
      <c r="AY91" s="203" t="s">
        <v>132</v>
      </c>
    </row>
    <row r="92" spans="1:65" s="2" customFormat="1" ht="24.2" customHeight="1">
      <c r="A92" s="33"/>
      <c r="B92" s="34"/>
      <c r="C92" s="173" t="s">
        <v>85</v>
      </c>
      <c r="D92" s="173" t="s">
        <v>134</v>
      </c>
      <c r="E92" s="174" t="s">
        <v>144</v>
      </c>
      <c r="F92" s="175" t="s">
        <v>145</v>
      </c>
      <c r="G92" s="176" t="s">
        <v>137</v>
      </c>
      <c r="H92" s="177">
        <v>1464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1.6000000000000001E-4</v>
      </c>
      <c r="R92" s="183">
        <f>Q92*H92</f>
        <v>0.23424000000000003</v>
      </c>
      <c r="S92" s="183">
        <v>0.23</v>
      </c>
      <c r="T92" s="184">
        <f>S92*H92</f>
        <v>336.72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138</v>
      </c>
      <c r="AT92" s="185" t="s">
        <v>134</v>
      </c>
      <c r="AU92" s="185" t="s">
        <v>85</v>
      </c>
      <c r="AY92" s="16" t="s">
        <v>132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138</v>
      </c>
      <c r="BM92" s="185" t="s">
        <v>146</v>
      </c>
    </row>
    <row r="93" spans="1:65" s="2" customFormat="1" ht="11.25">
      <c r="A93" s="33"/>
      <c r="B93" s="34"/>
      <c r="C93" s="35"/>
      <c r="D93" s="187" t="s">
        <v>140</v>
      </c>
      <c r="E93" s="35"/>
      <c r="F93" s="188" t="s">
        <v>147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140</v>
      </c>
      <c r="AU93" s="16" t="s">
        <v>85</v>
      </c>
    </row>
    <row r="94" spans="1:65" s="13" customFormat="1" ht="11.25">
      <c r="B94" s="192"/>
      <c r="C94" s="193"/>
      <c r="D94" s="194" t="s">
        <v>142</v>
      </c>
      <c r="E94" s="195" t="s">
        <v>27</v>
      </c>
      <c r="F94" s="196" t="s">
        <v>148</v>
      </c>
      <c r="G94" s="193"/>
      <c r="H94" s="197">
        <v>1464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142</v>
      </c>
      <c r="AU94" s="203" t="s">
        <v>85</v>
      </c>
      <c r="AV94" s="13" t="s">
        <v>85</v>
      </c>
      <c r="AW94" s="13" t="s">
        <v>34</v>
      </c>
      <c r="AX94" s="13" t="s">
        <v>82</v>
      </c>
      <c r="AY94" s="203" t="s">
        <v>132</v>
      </c>
    </row>
    <row r="95" spans="1:65" s="2" customFormat="1" ht="24.2" customHeight="1">
      <c r="A95" s="33"/>
      <c r="B95" s="34"/>
      <c r="C95" s="173" t="s">
        <v>149</v>
      </c>
      <c r="D95" s="173" t="s">
        <v>134</v>
      </c>
      <c r="E95" s="174" t="s">
        <v>150</v>
      </c>
      <c r="F95" s="175" t="s">
        <v>151</v>
      </c>
      <c r="G95" s="176" t="s">
        <v>152</v>
      </c>
      <c r="H95" s="177">
        <v>6</v>
      </c>
      <c r="I95" s="178"/>
      <c r="J95" s="179">
        <f>ROUND(I95*H95,2)</f>
        <v>0</v>
      </c>
      <c r="K95" s="180"/>
      <c r="L95" s="38"/>
      <c r="M95" s="181" t="s">
        <v>27</v>
      </c>
      <c r="N95" s="182" t="s">
        <v>45</v>
      </c>
      <c r="O95" s="63"/>
      <c r="P95" s="183">
        <f>O95*H95</f>
        <v>0</v>
      </c>
      <c r="Q95" s="183">
        <v>0</v>
      </c>
      <c r="R95" s="183">
        <f>Q95*H95</f>
        <v>0</v>
      </c>
      <c r="S95" s="183">
        <v>0.20499999999999999</v>
      </c>
      <c r="T95" s="184">
        <f>S95*H95</f>
        <v>1.23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138</v>
      </c>
      <c r="AT95" s="185" t="s">
        <v>134</v>
      </c>
      <c r="AU95" s="185" t="s">
        <v>85</v>
      </c>
      <c r="AY95" s="16" t="s">
        <v>132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138</v>
      </c>
      <c r="BM95" s="185" t="s">
        <v>153</v>
      </c>
    </row>
    <row r="96" spans="1:65" s="2" customFormat="1" ht="11.25">
      <c r="A96" s="33"/>
      <c r="B96" s="34"/>
      <c r="C96" s="35"/>
      <c r="D96" s="187" t="s">
        <v>140</v>
      </c>
      <c r="E96" s="35"/>
      <c r="F96" s="188" t="s">
        <v>154</v>
      </c>
      <c r="G96" s="35"/>
      <c r="H96" s="35"/>
      <c r="I96" s="189"/>
      <c r="J96" s="35"/>
      <c r="K96" s="35"/>
      <c r="L96" s="38"/>
      <c r="M96" s="190"/>
      <c r="N96" s="191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140</v>
      </c>
      <c r="AU96" s="16" t="s">
        <v>85</v>
      </c>
    </row>
    <row r="97" spans="1:65" s="13" customFormat="1" ht="11.25">
      <c r="B97" s="192"/>
      <c r="C97" s="193"/>
      <c r="D97" s="194" t="s">
        <v>142</v>
      </c>
      <c r="E97" s="195" t="s">
        <v>27</v>
      </c>
      <c r="F97" s="196" t="s">
        <v>155</v>
      </c>
      <c r="G97" s="193"/>
      <c r="H97" s="197">
        <v>6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142</v>
      </c>
      <c r="AU97" s="203" t="s">
        <v>85</v>
      </c>
      <c r="AV97" s="13" t="s">
        <v>85</v>
      </c>
      <c r="AW97" s="13" t="s">
        <v>34</v>
      </c>
      <c r="AX97" s="13" t="s">
        <v>82</v>
      </c>
      <c r="AY97" s="203" t="s">
        <v>132</v>
      </c>
    </row>
    <row r="98" spans="1:65" s="2" customFormat="1" ht="37.9" customHeight="1">
      <c r="A98" s="33"/>
      <c r="B98" s="34"/>
      <c r="C98" s="173" t="s">
        <v>138</v>
      </c>
      <c r="D98" s="173" t="s">
        <v>134</v>
      </c>
      <c r="E98" s="174" t="s">
        <v>156</v>
      </c>
      <c r="F98" s="175" t="s">
        <v>157</v>
      </c>
      <c r="G98" s="176" t="s">
        <v>152</v>
      </c>
      <c r="H98" s="177">
        <v>6</v>
      </c>
      <c r="I98" s="178"/>
      <c r="J98" s="179">
        <f>ROUND(I98*H98,2)</f>
        <v>0</v>
      </c>
      <c r="K98" s="180"/>
      <c r="L98" s="38"/>
      <c r="M98" s="181" t="s">
        <v>27</v>
      </c>
      <c r="N98" s="182" t="s">
        <v>45</v>
      </c>
      <c r="O98" s="63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5" t="s">
        <v>138</v>
      </c>
      <c r="AT98" s="185" t="s">
        <v>134</v>
      </c>
      <c r="AU98" s="185" t="s">
        <v>85</v>
      </c>
      <c r="AY98" s="16" t="s">
        <v>132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6" t="s">
        <v>82</v>
      </c>
      <c r="BK98" s="186">
        <f>ROUND(I98*H98,2)</f>
        <v>0</v>
      </c>
      <c r="BL98" s="16" t="s">
        <v>138</v>
      </c>
      <c r="BM98" s="185" t="s">
        <v>158</v>
      </c>
    </row>
    <row r="99" spans="1:65" s="2" customFormat="1" ht="11.25">
      <c r="A99" s="33"/>
      <c r="B99" s="34"/>
      <c r="C99" s="35"/>
      <c r="D99" s="187" t="s">
        <v>140</v>
      </c>
      <c r="E99" s="35"/>
      <c r="F99" s="188" t="s">
        <v>159</v>
      </c>
      <c r="G99" s="35"/>
      <c r="H99" s="35"/>
      <c r="I99" s="189"/>
      <c r="J99" s="35"/>
      <c r="K99" s="35"/>
      <c r="L99" s="38"/>
      <c r="M99" s="190"/>
      <c r="N99" s="191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140</v>
      </c>
      <c r="AU99" s="16" t="s">
        <v>85</v>
      </c>
    </row>
    <row r="100" spans="1:65" s="13" customFormat="1" ht="11.25">
      <c r="B100" s="192"/>
      <c r="C100" s="193"/>
      <c r="D100" s="194" t="s">
        <v>142</v>
      </c>
      <c r="E100" s="195" t="s">
        <v>27</v>
      </c>
      <c r="F100" s="196" t="s">
        <v>155</v>
      </c>
      <c r="G100" s="193"/>
      <c r="H100" s="197">
        <v>6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142</v>
      </c>
      <c r="AU100" s="203" t="s">
        <v>85</v>
      </c>
      <c r="AV100" s="13" t="s">
        <v>85</v>
      </c>
      <c r="AW100" s="13" t="s">
        <v>34</v>
      </c>
      <c r="AX100" s="13" t="s">
        <v>82</v>
      </c>
      <c r="AY100" s="203" t="s">
        <v>132</v>
      </c>
    </row>
    <row r="101" spans="1:65" s="2" customFormat="1" ht="24.2" customHeight="1">
      <c r="A101" s="33"/>
      <c r="B101" s="34"/>
      <c r="C101" s="173" t="s">
        <v>160</v>
      </c>
      <c r="D101" s="173" t="s">
        <v>134</v>
      </c>
      <c r="E101" s="174" t="s">
        <v>161</v>
      </c>
      <c r="F101" s="175" t="s">
        <v>162</v>
      </c>
      <c r="G101" s="176" t="s">
        <v>163</v>
      </c>
      <c r="H101" s="177">
        <v>0.9</v>
      </c>
      <c r="I101" s="178"/>
      <c r="J101" s="179">
        <f>ROUND(I101*H101,2)</f>
        <v>0</v>
      </c>
      <c r="K101" s="180"/>
      <c r="L101" s="38"/>
      <c r="M101" s="181" t="s">
        <v>27</v>
      </c>
      <c r="N101" s="182" t="s">
        <v>45</v>
      </c>
      <c r="O101" s="6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5" t="s">
        <v>138</v>
      </c>
      <c r="AT101" s="185" t="s">
        <v>134</v>
      </c>
      <c r="AU101" s="185" t="s">
        <v>85</v>
      </c>
      <c r="AY101" s="16" t="s">
        <v>132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6" t="s">
        <v>82</v>
      </c>
      <c r="BK101" s="186">
        <f>ROUND(I101*H101,2)</f>
        <v>0</v>
      </c>
      <c r="BL101" s="16" t="s">
        <v>138</v>
      </c>
      <c r="BM101" s="185" t="s">
        <v>164</v>
      </c>
    </row>
    <row r="102" spans="1:65" s="2" customFormat="1" ht="11.25">
      <c r="A102" s="33"/>
      <c r="B102" s="34"/>
      <c r="C102" s="35"/>
      <c r="D102" s="187" t="s">
        <v>140</v>
      </c>
      <c r="E102" s="35"/>
      <c r="F102" s="188" t="s">
        <v>165</v>
      </c>
      <c r="G102" s="35"/>
      <c r="H102" s="35"/>
      <c r="I102" s="189"/>
      <c r="J102" s="35"/>
      <c r="K102" s="35"/>
      <c r="L102" s="38"/>
      <c r="M102" s="190"/>
      <c r="N102" s="191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140</v>
      </c>
      <c r="AU102" s="16" t="s">
        <v>85</v>
      </c>
    </row>
    <row r="103" spans="1:65" s="13" customFormat="1" ht="11.25">
      <c r="B103" s="192"/>
      <c r="C103" s="193"/>
      <c r="D103" s="194" t="s">
        <v>142</v>
      </c>
      <c r="E103" s="195" t="s">
        <v>27</v>
      </c>
      <c r="F103" s="196" t="s">
        <v>166</v>
      </c>
      <c r="G103" s="193"/>
      <c r="H103" s="197">
        <v>0.9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142</v>
      </c>
      <c r="AU103" s="203" t="s">
        <v>85</v>
      </c>
      <c r="AV103" s="13" t="s">
        <v>85</v>
      </c>
      <c r="AW103" s="13" t="s">
        <v>34</v>
      </c>
      <c r="AX103" s="13" t="s">
        <v>82</v>
      </c>
      <c r="AY103" s="203" t="s">
        <v>132</v>
      </c>
    </row>
    <row r="104" spans="1:65" s="2" customFormat="1" ht="37.9" customHeight="1">
      <c r="A104" s="33"/>
      <c r="B104" s="34"/>
      <c r="C104" s="173" t="s">
        <v>155</v>
      </c>
      <c r="D104" s="173" t="s">
        <v>134</v>
      </c>
      <c r="E104" s="174" t="s">
        <v>167</v>
      </c>
      <c r="F104" s="175" t="s">
        <v>168</v>
      </c>
      <c r="G104" s="176" t="s">
        <v>163</v>
      </c>
      <c r="H104" s="177">
        <v>0.9</v>
      </c>
      <c r="I104" s="178"/>
      <c r="J104" s="179">
        <f>ROUND(I104*H104,2)</f>
        <v>0</v>
      </c>
      <c r="K104" s="180"/>
      <c r="L104" s="38"/>
      <c r="M104" s="181" t="s">
        <v>27</v>
      </c>
      <c r="N104" s="182" t="s">
        <v>45</v>
      </c>
      <c r="O104" s="6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5" t="s">
        <v>138</v>
      </c>
      <c r="AT104" s="185" t="s">
        <v>134</v>
      </c>
      <c r="AU104" s="185" t="s">
        <v>85</v>
      </c>
      <c r="AY104" s="16" t="s">
        <v>132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6" t="s">
        <v>82</v>
      </c>
      <c r="BK104" s="186">
        <f>ROUND(I104*H104,2)</f>
        <v>0</v>
      </c>
      <c r="BL104" s="16" t="s">
        <v>138</v>
      </c>
      <c r="BM104" s="185" t="s">
        <v>169</v>
      </c>
    </row>
    <row r="105" spans="1:65" s="2" customFormat="1" ht="11.25">
      <c r="A105" s="33"/>
      <c r="B105" s="34"/>
      <c r="C105" s="35"/>
      <c r="D105" s="187" t="s">
        <v>140</v>
      </c>
      <c r="E105" s="35"/>
      <c r="F105" s="188" t="s">
        <v>170</v>
      </c>
      <c r="G105" s="35"/>
      <c r="H105" s="35"/>
      <c r="I105" s="189"/>
      <c r="J105" s="35"/>
      <c r="K105" s="35"/>
      <c r="L105" s="38"/>
      <c r="M105" s="190"/>
      <c r="N105" s="191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140</v>
      </c>
      <c r="AU105" s="16" t="s">
        <v>85</v>
      </c>
    </row>
    <row r="106" spans="1:65" s="13" customFormat="1" ht="11.25">
      <c r="B106" s="192"/>
      <c r="C106" s="193"/>
      <c r="D106" s="194" t="s">
        <v>142</v>
      </c>
      <c r="E106" s="195" t="s">
        <v>27</v>
      </c>
      <c r="F106" s="196" t="s">
        <v>166</v>
      </c>
      <c r="G106" s="193"/>
      <c r="H106" s="197">
        <v>0.9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142</v>
      </c>
      <c r="AU106" s="203" t="s">
        <v>85</v>
      </c>
      <c r="AV106" s="13" t="s">
        <v>85</v>
      </c>
      <c r="AW106" s="13" t="s">
        <v>34</v>
      </c>
      <c r="AX106" s="13" t="s">
        <v>82</v>
      </c>
      <c r="AY106" s="203" t="s">
        <v>132</v>
      </c>
    </row>
    <row r="107" spans="1:65" s="2" customFormat="1" ht="37.9" customHeight="1">
      <c r="A107" s="33"/>
      <c r="B107" s="34"/>
      <c r="C107" s="173" t="s">
        <v>171</v>
      </c>
      <c r="D107" s="173" t="s">
        <v>134</v>
      </c>
      <c r="E107" s="174" t="s">
        <v>172</v>
      </c>
      <c r="F107" s="175" t="s">
        <v>173</v>
      </c>
      <c r="G107" s="176" t="s">
        <v>163</v>
      </c>
      <c r="H107" s="177">
        <v>7.2</v>
      </c>
      <c r="I107" s="178"/>
      <c r="J107" s="179">
        <f>ROUND(I107*H107,2)</f>
        <v>0</v>
      </c>
      <c r="K107" s="180"/>
      <c r="L107" s="38"/>
      <c r="M107" s="181" t="s">
        <v>27</v>
      </c>
      <c r="N107" s="182" t="s">
        <v>45</v>
      </c>
      <c r="O107" s="63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5" t="s">
        <v>138</v>
      </c>
      <c r="AT107" s="185" t="s">
        <v>134</v>
      </c>
      <c r="AU107" s="185" t="s">
        <v>85</v>
      </c>
      <c r="AY107" s="16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6" t="s">
        <v>82</v>
      </c>
      <c r="BK107" s="186">
        <f>ROUND(I107*H107,2)</f>
        <v>0</v>
      </c>
      <c r="BL107" s="16" t="s">
        <v>138</v>
      </c>
      <c r="BM107" s="185" t="s">
        <v>174</v>
      </c>
    </row>
    <row r="108" spans="1:65" s="2" customFormat="1" ht="11.25">
      <c r="A108" s="33"/>
      <c r="B108" s="34"/>
      <c r="C108" s="35"/>
      <c r="D108" s="187" t="s">
        <v>140</v>
      </c>
      <c r="E108" s="35"/>
      <c r="F108" s="188" t="s">
        <v>175</v>
      </c>
      <c r="G108" s="35"/>
      <c r="H108" s="35"/>
      <c r="I108" s="189"/>
      <c r="J108" s="35"/>
      <c r="K108" s="35"/>
      <c r="L108" s="38"/>
      <c r="M108" s="190"/>
      <c r="N108" s="191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140</v>
      </c>
      <c r="AU108" s="16" t="s">
        <v>85</v>
      </c>
    </row>
    <row r="109" spans="1:65" s="13" customFormat="1" ht="11.25">
      <c r="B109" s="192"/>
      <c r="C109" s="193"/>
      <c r="D109" s="194" t="s">
        <v>142</v>
      </c>
      <c r="E109" s="195" t="s">
        <v>27</v>
      </c>
      <c r="F109" s="196" t="s">
        <v>176</v>
      </c>
      <c r="G109" s="193"/>
      <c r="H109" s="197">
        <v>7.2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142</v>
      </c>
      <c r="AU109" s="203" t="s">
        <v>85</v>
      </c>
      <c r="AV109" s="13" t="s">
        <v>85</v>
      </c>
      <c r="AW109" s="13" t="s">
        <v>34</v>
      </c>
      <c r="AX109" s="13" t="s">
        <v>82</v>
      </c>
      <c r="AY109" s="203" t="s">
        <v>132</v>
      </c>
    </row>
    <row r="110" spans="1:65" s="2" customFormat="1" ht="24.2" customHeight="1">
      <c r="A110" s="33"/>
      <c r="B110" s="34"/>
      <c r="C110" s="173" t="s">
        <v>177</v>
      </c>
      <c r="D110" s="173" t="s">
        <v>134</v>
      </c>
      <c r="E110" s="174" t="s">
        <v>178</v>
      </c>
      <c r="F110" s="175" t="s">
        <v>179</v>
      </c>
      <c r="G110" s="176" t="s">
        <v>180</v>
      </c>
      <c r="H110" s="177">
        <v>1.8</v>
      </c>
      <c r="I110" s="178"/>
      <c r="J110" s="179">
        <f>ROUND(I110*H110,2)</f>
        <v>0</v>
      </c>
      <c r="K110" s="180"/>
      <c r="L110" s="38"/>
      <c r="M110" s="181" t="s">
        <v>27</v>
      </c>
      <c r="N110" s="182" t="s">
        <v>45</v>
      </c>
      <c r="O110" s="63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5" t="s">
        <v>138</v>
      </c>
      <c r="AT110" s="185" t="s">
        <v>134</v>
      </c>
      <c r="AU110" s="185" t="s">
        <v>85</v>
      </c>
      <c r="AY110" s="16" t="s">
        <v>132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6" t="s">
        <v>82</v>
      </c>
      <c r="BK110" s="186">
        <f>ROUND(I110*H110,2)</f>
        <v>0</v>
      </c>
      <c r="BL110" s="16" t="s">
        <v>138</v>
      </c>
      <c r="BM110" s="185" t="s">
        <v>181</v>
      </c>
    </row>
    <row r="111" spans="1:65" s="2" customFormat="1" ht="11.25">
      <c r="A111" s="33"/>
      <c r="B111" s="34"/>
      <c r="C111" s="35"/>
      <c r="D111" s="187" t="s">
        <v>140</v>
      </c>
      <c r="E111" s="35"/>
      <c r="F111" s="188" t="s">
        <v>182</v>
      </c>
      <c r="G111" s="35"/>
      <c r="H111" s="35"/>
      <c r="I111" s="189"/>
      <c r="J111" s="35"/>
      <c r="K111" s="35"/>
      <c r="L111" s="38"/>
      <c r="M111" s="190"/>
      <c r="N111" s="191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140</v>
      </c>
      <c r="AU111" s="16" t="s">
        <v>85</v>
      </c>
    </row>
    <row r="112" spans="1:65" s="13" customFormat="1" ht="11.25">
      <c r="B112" s="192"/>
      <c r="C112" s="193"/>
      <c r="D112" s="194" t="s">
        <v>142</v>
      </c>
      <c r="E112" s="195" t="s">
        <v>27</v>
      </c>
      <c r="F112" s="196" t="s">
        <v>183</v>
      </c>
      <c r="G112" s="193"/>
      <c r="H112" s="197">
        <v>1.8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142</v>
      </c>
      <c r="AU112" s="203" t="s">
        <v>85</v>
      </c>
      <c r="AV112" s="13" t="s">
        <v>85</v>
      </c>
      <c r="AW112" s="13" t="s">
        <v>34</v>
      </c>
      <c r="AX112" s="13" t="s">
        <v>82</v>
      </c>
      <c r="AY112" s="203" t="s">
        <v>132</v>
      </c>
    </row>
    <row r="113" spans="1:65" s="12" customFormat="1" ht="22.9" customHeight="1">
      <c r="B113" s="157"/>
      <c r="C113" s="158"/>
      <c r="D113" s="159" t="s">
        <v>73</v>
      </c>
      <c r="E113" s="171" t="s">
        <v>160</v>
      </c>
      <c r="F113" s="171" t="s">
        <v>184</v>
      </c>
      <c r="G113" s="158"/>
      <c r="H113" s="158"/>
      <c r="I113" s="161"/>
      <c r="J113" s="172">
        <f>BK113</f>
        <v>0</v>
      </c>
      <c r="K113" s="158"/>
      <c r="L113" s="163"/>
      <c r="M113" s="164"/>
      <c r="N113" s="165"/>
      <c r="O113" s="165"/>
      <c r="P113" s="166">
        <f>SUM(P114:P126)</f>
        <v>0</v>
      </c>
      <c r="Q113" s="165"/>
      <c r="R113" s="166">
        <f>SUM(R114:R126)</f>
        <v>1.0394399999999999</v>
      </c>
      <c r="S113" s="165"/>
      <c r="T113" s="167">
        <f>SUM(T114:T126)</f>
        <v>0</v>
      </c>
      <c r="AR113" s="168" t="s">
        <v>82</v>
      </c>
      <c r="AT113" s="169" t="s">
        <v>73</v>
      </c>
      <c r="AU113" s="169" t="s">
        <v>82</v>
      </c>
      <c r="AY113" s="168" t="s">
        <v>132</v>
      </c>
      <c r="BK113" s="170">
        <f>SUM(BK114:BK126)</f>
        <v>0</v>
      </c>
    </row>
    <row r="114" spans="1:65" s="2" customFormat="1" ht="24.2" customHeight="1">
      <c r="A114" s="33"/>
      <c r="B114" s="34"/>
      <c r="C114" s="173" t="s">
        <v>185</v>
      </c>
      <c r="D114" s="173" t="s">
        <v>134</v>
      </c>
      <c r="E114" s="174" t="s">
        <v>186</v>
      </c>
      <c r="F114" s="175" t="s">
        <v>187</v>
      </c>
      <c r="G114" s="176" t="s">
        <v>137</v>
      </c>
      <c r="H114" s="177">
        <v>1464</v>
      </c>
      <c r="I114" s="178"/>
      <c r="J114" s="179">
        <f>ROUND(I114*H114,2)</f>
        <v>0</v>
      </c>
      <c r="K114" s="180"/>
      <c r="L114" s="38"/>
      <c r="M114" s="181" t="s">
        <v>27</v>
      </c>
      <c r="N114" s="182" t="s">
        <v>45</v>
      </c>
      <c r="O114" s="6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5" t="s">
        <v>138</v>
      </c>
      <c r="AT114" s="185" t="s">
        <v>134</v>
      </c>
      <c r="AU114" s="185" t="s">
        <v>85</v>
      </c>
      <c r="AY114" s="16" t="s">
        <v>132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82</v>
      </c>
      <c r="BK114" s="186">
        <f>ROUND(I114*H114,2)</f>
        <v>0</v>
      </c>
      <c r="BL114" s="16" t="s">
        <v>138</v>
      </c>
      <c r="BM114" s="185" t="s">
        <v>188</v>
      </c>
    </row>
    <row r="115" spans="1:65" s="2" customFormat="1" ht="11.25">
      <c r="A115" s="33"/>
      <c r="B115" s="34"/>
      <c r="C115" s="35"/>
      <c r="D115" s="187" t="s">
        <v>140</v>
      </c>
      <c r="E115" s="35"/>
      <c r="F115" s="188" t="s">
        <v>189</v>
      </c>
      <c r="G115" s="35"/>
      <c r="H115" s="35"/>
      <c r="I115" s="189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140</v>
      </c>
      <c r="AU115" s="16" t="s">
        <v>85</v>
      </c>
    </row>
    <row r="116" spans="1:65" s="2" customFormat="1" ht="19.5">
      <c r="A116" s="33"/>
      <c r="B116" s="34"/>
      <c r="C116" s="35"/>
      <c r="D116" s="194" t="s">
        <v>190</v>
      </c>
      <c r="E116" s="35"/>
      <c r="F116" s="204" t="s">
        <v>191</v>
      </c>
      <c r="G116" s="35"/>
      <c r="H116" s="35"/>
      <c r="I116" s="189"/>
      <c r="J116" s="35"/>
      <c r="K116" s="35"/>
      <c r="L116" s="38"/>
      <c r="M116" s="190"/>
      <c r="N116" s="191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190</v>
      </c>
      <c r="AU116" s="16" t="s">
        <v>85</v>
      </c>
    </row>
    <row r="117" spans="1:65" s="13" customFormat="1" ht="11.25">
      <c r="B117" s="192"/>
      <c r="C117" s="193"/>
      <c r="D117" s="194" t="s">
        <v>142</v>
      </c>
      <c r="E117" s="195" t="s">
        <v>27</v>
      </c>
      <c r="F117" s="196" t="s">
        <v>148</v>
      </c>
      <c r="G117" s="193"/>
      <c r="H117" s="197">
        <v>1464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142</v>
      </c>
      <c r="AU117" s="203" t="s">
        <v>85</v>
      </c>
      <c r="AV117" s="13" t="s">
        <v>85</v>
      </c>
      <c r="AW117" s="13" t="s">
        <v>34</v>
      </c>
      <c r="AX117" s="13" t="s">
        <v>82</v>
      </c>
      <c r="AY117" s="203" t="s">
        <v>132</v>
      </c>
    </row>
    <row r="118" spans="1:65" s="2" customFormat="1" ht="16.5" customHeight="1">
      <c r="A118" s="33"/>
      <c r="B118" s="34"/>
      <c r="C118" s="173" t="s">
        <v>192</v>
      </c>
      <c r="D118" s="173" t="s">
        <v>134</v>
      </c>
      <c r="E118" s="174" t="s">
        <v>193</v>
      </c>
      <c r="F118" s="175" t="s">
        <v>194</v>
      </c>
      <c r="G118" s="176" t="s">
        <v>137</v>
      </c>
      <c r="H118" s="177">
        <v>1464</v>
      </c>
      <c r="I118" s="178"/>
      <c r="J118" s="179">
        <f>ROUND(I118*H118,2)</f>
        <v>0</v>
      </c>
      <c r="K118" s="180"/>
      <c r="L118" s="38"/>
      <c r="M118" s="181" t="s">
        <v>27</v>
      </c>
      <c r="N118" s="182" t="s">
        <v>45</v>
      </c>
      <c r="O118" s="63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5" t="s">
        <v>138</v>
      </c>
      <c r="AT118" s="185" t="s">
        <v>134</v>
      </c>
      <c r="AU118" s="185" t="s">
        <v>85</v>
      </c>
      <c r="AY118" s="16" t="s">
        <v>132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6" t="s">
        <v>82</v>
      </c>
      <c r="BK118" s="186">
        <f>ROUND(I118*H118,2)</f>
        <v>0</v>
      </c>
      <c r="BL118" s="16" t="s">
        <v>138</v>
      </c>
      <c r="BM118" s="185" t="s">
        <v>195</v>
      </c>
    </row>
    <row r="119" spans="1:65" s="2" customFormat="1" ht="11.25">
      <c r="A119" s="33"/>
      <c r="B119" s="34"/>
      <c r="C119" s="35"/>
      <c r="D119" s="187" t="s">
        <v>140</v>
      </c>
      <c r="E119" s="35"/>
      <c r="F119" s="188" t="s">
        <v>196</v>
      </c>
      <c r="G119" s="35"/>
      <c r="H119" s="35"/>
      <c r="I119" s="189"/>
      <c r="J119" s="35"/>
      <c r="K119" s="35"/>
      <c r="L119" s="38"/>
      <c r="M119" s="190"/>
      <c r="N119" s="191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140</v>
      </c>
      <c r="AU119" s="16" t="s">
        <v>85</v>
      </c>
    </row>
    <row r="120" spans="1:65" s="13" customFormat="1" ht="11.25">
      <c r="B120" s="192"/>
      <c r="C120" s="193"/>
      <c r="D120" s="194" t="s">
        <v>142</v>
      </c>
      <c r="E120" s="195" t="s">
        <v>27</v>
      </c>
      <c r="F120" s="196" t="s">
        <v>148</v>
      </c>
      <c r="G120" s="193"/>
      <c r="H120" s="197">
        <v>1464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142</v>
      </c>
      <c r="AU120" s="203" t="s">
        <v>85</v>
      </c>
      <c r="AV120" s="13" t="s">
        <v>85</v>
      </c>
      <c r="AW120" s="13" t="s">
        <v>34</v>
      </c>
      <c r="AX120" s="13" t="s">
        <v>82</v>
      </c>
      <c r="AY120" s="203" t="s">
        <v>132</v>
      </c>
    </row>
    <row r="121" spans="1:65" s="2" customFormat="1" ht="16.5" customHeight="1">
      <c r="A121" s="33"/>
      <c r="B121" s="34"/>
      <c r="C121" s="173" t="s">
        <v>197</v>
      </c>
      <c r="D121" s="173" t="s">
        <v>134</v>
      </c>
      <c r="E121" s="174" t="s">
        <v>198</v>
      </c>
      <c r="F121" s="175" t="s">
        <v>199</v>
      </c>
      <c r="G121" s="176" t="s">
        <v>137</v>
      </c>
      <c r="H121" s="177">
        <v>1464</v>
      </c>
      <c r="I121" s="178"/>
      <c r="J121" s="179">
        <f>ROUND(I121*H121,2)</f>
        <v>0</v>
      </c>
      <c r="K121" s="180"/>
      <c r="L121" s="38"/>
      <c r="M121" s="181" t="s">
        <v>27</v>
      </c>
      <c r="N121" s="182" t="s">
        <v>45</v>
      </c>
      <c r="O121" s="63"/>
      <c r="P121" s="183">
        <f>O121*H121</f>
        <v>0</v>
      </c>
      <c r="Q121" s="183">
        <v>7.1000000000000002E-4</v>
      </c>
      <c r="R121" s="183">
        <f>Q121*H121</f>
        <v>1.0394399999999999</v>
      </c>
      <c r="S121" s="183">
        <v>0</v>
      </c>
      <c r="T121" s="18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5" t="s">
        <v>138</v>
      </c>
      <c r="AT121" s="185" t="s">
        <v>134</v>
      </c>
      <c r="AU121" s="185" t="s">
        <v>85</v>
      </c>
      <c r="AY121" s="16" t="s">
        <v>132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6" t="s">
        <v>82</v>
      </c>
      <c r="BK121" s="186">
        <f>ROUND(I121*H121,2)</f>
        <v>0</v>
      </c>
      <c r="BL121" s="16" t="s">
        <v>138</v>
      </c>
      <c r="BM121" s="185" t="s">
        <v>200</v>
      </c>
    </row>
    <row r="122" spans="1:65" s="2" customFormat="1" ht="11.25">
      <c r="A122" s="33"/>
      <c r="B122" s="34"/>
      <c r="C122" s="35"/>
      <c r="D122" s="187" t="s">
        <v>140</v>
      </c>
      <c r="E122" s="35"/>
      <c r="F122" s="188" t="s">
        <v>201</v>
      </c>
      <c r="G122" s="35"/>
      <c r="H122" s="35"/>
      <c r="I122" s="189"/>
      <c r="J122" s="35"/>
      <c r="K122" s="35"/>
      <c r="L122" s="38"/>
      <c r="M122" s="190"/>
      <c r="N122" s="191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140</v>
      </c>
      <c r="AU122" s="16" t="s">
        <v>85</v>
      </c>
    </row>
    <row r="123" spans="1:65" s="13" customFormat="1" ht="11.25">
      <c r="B123" s="192"/>
      <c r="C123" s="193"/>
      <c r="D123" s="194" t="s">
        <v>142</v>
      </c>
      <c r="E123" s="195" t="s">
        <v>27</v>
      </c>
      <c r="F123" s="196" t="s">
        <v>148</v>
      </c>
      <c r="G123" s="193"/>
      <c r="H123" s="197">
        <v>1464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142</v>
      </c>
      <c r="AU123" s="203" t="s">
        <v>85</v>
      </c>
      <c r="AV123" s="13" t="s">
        <v>85</v>
      </c>
      <c r="AW123" s="13" t="s">
        <v>34</v>
      </c>
      <c r="AX123" s="13" t="s">
        <v>82</v>
      </c>
      <c r="AY123" s="203" t="s">
        <v>132</v>
      </c>
    </row>
    <row r="124" spans="1:65" s="2" customFormat="1" ht="24.2" customHeight="1">
      <c r="A124" s="33"/>
      <c r="B124" s="34"/>
      <c r="C124" s="173" t="s">
        <v>202</v>
      </c>
      <c r="D124" s="173" t="s">
        <v>134</v>
      </c>
      <c r="E124" s="174" t="s">
        <v>203</v>
      </c>
      <c r="F124" s="175" t="s">
        <v>204</v>
      </c>
      <c r="G124" s="176" t="s">
        <v>137</v>
      </c>
      <c r="H124" s="177">
        <v>1464</v>
      </c>
      <c r="I124" s="178"/>
      <c r="J124" s="179">
        <f>ROUND(I124*H124,2)</f>
        <v>0</v>
      </c>
      <c r="K124" s="180"/>
      <c r="L124" s="38"/>
      <c r="M124" s="181" t="s">
        <v>27</v>
      </c>
      <c r="N124" s="182" t="s">
        <v>45</v>
      </c>
      <c r="O124" s="63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5" t="s">
        <v>138</v>
      </c>
      <c r="AT124" s="185" t="s">
        <v>134</v>
      </c>
      <c r="AU124" s="185" t="s">
        <v>85</v>
      </c>
      <c r="AY124" s="16" t="s">
        <v>132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6" t="s">
        <v>82</v>
      </c>
      <c r="BK124" s="186">
        <f>ROUND(I124*H124,2)</f>
        <v>0</v>
      </c>
      <c r="BL124" s="16" t="s">
        <v>138</v>
      </c>
      <c r="BM124" s="185" t="s">
        <v>205</v>
      </c>
    </row>
    <row r="125" spans="1:65" s="2" customFormat="1" ht="11.25">
      <c r="A125" s="33"/>
      <c r="B125" s="34"/>
      <c r="C125" s="35"/>
      <c r="D125" s="187" t="s">
        <v>140</v>
      </c>
      <c r="E125" s="35"/>
      <c r="F125" s="188" t="s">
        <v>206</v>
      </c>
      <c r="G125" s="35"/>
      <c r="H125" s="35"/>
      <c r="I125" s="189"/>
      <c r="J125" s="35"/>
      <c r="K125" s="35"/>
      <c r="L125" s="38"/>
      <c r="M125" s="190"/>
      <c r="N125" s="191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140</v>
      </c>
      <c r="AU125" s="16" t="s">
        <v>85</v>
      </c>
    </row>
    <row r="126" spans="1:65" s="13" customFormat="1" ht="11.25">
      <c r="B126" s="192"/>
      <c r="C126" s="193"/>
      <c r="D126" s="194" t="s">
        <v>142</v>
      </c>
      <c r="E126" s="195" t="s">
        <v>27</v>
      </c>
      <c r="F126" s="196" t="s">
        <v>148</v>
      </c>
      <c r="G126" s="193"/>
      <c r="H126" s="197">
        <v>1464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142</v>
      </c>
      <c r="AU126" s="203" t="s">
        <v>85</v>
      </c>
      <c r="AV126" s="13" t="s">
        <v>85</v>
      </c>
      <c r="AW126" s="13" t="s">
        <v>34</v>
      </c>
      <c r="AX126" s="13" t="s">
        <v>82</v>
      </c>
      <c r="AY126" s="203" t="s">
        <v>132</v>
      </c>
    </row>
    <row r="127" spans="1:65" s="12" customFormat="1" ht="22.9" customHeight="1">
      <c r="B127" s="157"/>
      <c r="C127" s="158"/>
      <c r="D127" s="159" t="s">
        <v>73</v>
      </c>
      <c r="E127" s="171" t="s">
        <v>177</v>
      </c>
      <c r="F127" s="171" t="s">
        <v>207</v>
      </c>
      <c r="G127" s="158"/>
      <c r="H127" s="158"/>
      <c r="I127" s="161"/>
      <c r="J127" s="172">
        <f>BK127</f>
        <v>0</v>
      </c>
      <c r="K127" s="158"/>
      <c r="L127" s="163"/>
      <c r="M127" s="164"/>
      <c r="N127" s="165"/>
      <c r="O127" s="165"/>
      <c r="P127" s="166">
        <f>SUM(P128:P136)</f>
        <v>0</v>
      </c>
      <c r="Q127" s="165"/>
      <c r="R127" s="166">
        <f>SUM(R128:R136)</f>
        <v>11.107760000000001</v>
      </c>
      <c r="S127" s="165"/>
      <c r="T127" s="167">
        <f>SUM(T128:T136)</f>
        <v>3.84</v>
      </c>
      <c r="AR127" s="168" t="s">
        <v>82</v>
      </c>
      <c r="AT127" s="169" t="s">
        <v>73</v>
      </c>
      <c r="AU127" s="169" t="s">
        <v>82</v>
      </c>
      <c r="AY127" s="168" t="s">
        <v>132</v>
      </c>
      <c r="BK127" s="170">
        <f>SUM(BK128:BK136)</f>
        <v>0</v>
      </c>
    </row>
    <row r="128" spans="1:65" s="2" customFormat="1" ht="24.2" customHeight="1">
      <c r="A128" s="33"/>
      <c r="B128" s="34"/>
      <c r="C128" s="173" t="s">
        <v>208</v>
      </c>
      <c r="D128" s="173" t="s">
        <v>134</v>
      </c>
      <c r="E128" s="174" t="s">
        <v>209</v>
      </c>
      <c r="F128" s="175" t="s">
        <v>210</v>
      </c>
      <c r="G128" s="176" t="s">
        <v>163</v>
      </c>
      <c r="H128" s="177">
        <v>2</v>
      </c>
      <c r="I128" s="178"/>
      <c r="J128" s="179">
        <f>ROUND(I128*H128,2)</f>
        <v>0</v>
      </c>
      <c r="K128" s="180"/>
      <c r="L128" s="38"/>
      <c r="M128" s="181" t="s">
        <v>27</v>
      </c>
      <c r="N128" s="182" t="s">
        <v>45</v>
      </c>
      <c r="O128" s="63"/>
      <c r="P128" s="183">
        <f>O128*H128</f>
        <v>0</v>
      </c>
      <c r="Q128" s="183">
        <v>0</v>
      </c>
      <c r="R128" s="183">
        <f>Q128*H128</f>
        <v>0</v>
      </c>
      <c r="S128" s="183">
        <v>1.92</v>
      </c>
      <c r="T128" s="184">
        <f>S128*H128</f>
        <v>3.84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5" t="s">
        <v>138</v>
      </c>
      <c r="AT128" s="185" t="s">
        <v>134</v>
      </c>
      <c r="AU128" s="185" t="s">
        <v>85</v>
      </c>
      <c r="AY128" s="16" t="s">
        <v>132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6" t="s">
        <v>82</v>
      </c>
      <c r="BK128" s="186">
        <f>ROUND(I128*H128,2)</f>
        <v>0</v>
      </c>
      <c r="BL128" s="16" t="s">
        <v>138</v>
      </c>
      <c r="BM128" s="185" t="s">
        <v>211</v>
      </c>
    </row>
    <row r="129" spans="1:65" s="13" customFormat="1" ht="11.25">
      <c r="B129" s="192"/>
      <c r="C129" s="193"/>
      <c r="D129" s="194" t="s">
        <v>142</v>
      </c>
      <c r="E129" s="195" t="s">
        <v>27</v>
      </c>
      <c r="F129" s="196" t="s">
        <v>85</v>
      </c>
      <c r="G129" s="193"/>
      <c r="H129" s="197">
        <v>2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142</v>
      </c>
      <c r="AU129" s="203" t="s">
        <v>85</v>
      </c>
      <c r="AV129" s="13" t="s">
        <v>85</v>
      </c>
      <c r="AW129" s="13" t="s">
        <v>34</v>
      </c>
      <c r="AX129" s="13" t="s">
        <v>82</v>
      </c>
      <c r="AY129" s="203" t="s">
        <v>132</v>
      </c>
    </row>
    <row r="130" spans="1:65" s="2" customFormat="1" ht="24.2" customHeight="1">
      <c r="A130" s="33"/>
      <c r="B130" s="34"/>
      <c r="C130" s="173" t="s">
        <v>212</v>
      </c>
      <c r="D130" s="173" t="s">
        <v>134</v>
      </c>
      <c r="E130" s="174" t="s">
        <v>213</v>
      </c>
      <c r="F130" s="175" t="s">
        <v>214</v>
      </c>
      <c r="G130" s="176" t="s">
        <v>215</v>
      </c>
      <c r="H130" s="177">
        <v>2</v>
      </c>
      <c r="I130" s="178"/>
      <c r="J130" s="179">
        <f>ROUND(I130*H130,2)</f>
        <v>0</v>
      </c>
      <c r="K130" s="180"/>
      <c r="L130" s="38"/>
      <c r="M130" s="181" t="s">
        <v>27</v>
      </c>
      <c r="N130" s="182" t="s">
        <v>45</v>
      </c>
      <c r="O130" s="63"/>
      <c r="P130" s="183">
        <f>O130*H130</f>
        <v>0</v>
      </c>
      <c r="Q130" s="183">
        <v>0.34089999999999998</v>
      </c>
      <c r="R130" s="183">
        <f>Q130*H130</f>
        <v>0.68179999999999996</v>
      </c>
      <c r="S130" s="183">
        <v>0</v>
      </c>
      <c r="T130" s="18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138</v>
      </c>
      <c r="AT130" s="185" t="s">
        <v>134</v>
      </c>
      <c r="AU130" s="185" t="s">
        <v>85</v>
      </c>
      <c r="AY130" s="16" t="s">
        <v>132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138</v>
      </c>
      <c r="BM130" s="185" t="s">
        <v>216</v>
      </c>
    </row>
    <row r="131" spans="1:65" s="2" customFormat="1" ht="19.5">
      <c r="A131" s="33"/>
      <c r="B131" s="34"/>
      <c r="C131" s="35"/>
      <c r="D131" s="194" t="s">
        <v>190</v>
      </c>
      <c r="E131" s="35"/>
      <c r="F131" s="204" t="s">
        <v>217</v>
      </c>
      <c r="G131" s="35"/>
      <c r="H131" s="35"/>
      <c r="I131" s="189"/>
      <c r="J131" s="35"/>
      <c r="K131" s="35"/>
      <c r="L131" s="38"/>
      <c r="M131" s="190"/>
      <c r="N131" s="191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190</v>
      </c>
      <c r="AU131" s="16" t="s">
        <v>85</v>
      </c>
    </row>
    <row r="132" spans="1:65" s="13" customFormat="1" ht="11.25">
      <c r="B132" s="192"/>
      <c r="C132" s="193"/>
      <c r="D132" s="194" t="s">
        <v>142</v>
      </c>
      <c r="E132" s="195" t="s">
        <v>27</v>
      </c>
      <c r="F132" s="196" t="s">
        <v>85</v>
      </c>
      <c r="G132" s="193"/>
      <c r="H132" s="197">
        <v>2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142</v>
      </c>
      <c r="AU132" s="203" t="s">
        <v>85</v>
      </c>
      <c r="AV132" s="13" t="s">
        <v>85</v>
      </c>
      <c r="AW132" s="13" t="s">
        <v>34</v>
      </c>
      <c r="AX132" s="13" t="s">
        <v>74</v>
      </c>
      <c r="AY132" s="203" t="s">
        <v>132</v>
      </c>
    </row>
    <row r="133" spans="1:65" s="2" customFormat="1" ht="16.5" customHeight="1">
      <c r="A133" s="33"/>
      <c r="B133" s="34"/>
      <c r="C133" s="173" t="s">
        <v>8</v>
      </c>
      <c r="D133" s="173" t="s">
        <v>134</v>
      </c>
      <c r="E133" s="174" t="s">
        <v>218</v>
      </c>
      <c r="F133" s="175" t="s">
        <v>219</v>
      </c>
      <c r="G133" s="176" t="s">
        <v>215</v>
      </c>
      <c r="H133" s="177">
        <v>18</v>
      </c>
      <c r="I133" s="178"/>
      <c r="J133" s="179">
        <f>ROUND(I133*H133,2)</f>
        <v>0</v>
      </c>
      <c r="K133" s="180"/>
      <c r="L133" s="38"/>
      <c r="M133" s="181" t="s">
        <v>27</v>
      </c>
      <c r="N133" s="182" t="s">
        <v>45</v>
      </c>
      <c r="O133" s="63"/>
      <c r="P133" s="183">
        <f>O133*H133</f>
        <v>0</v>
      </c>
      <c r="Q133" s="183">
        <v>0.42368</v>
      </c>
      <c r="R133" s="183">
        <f>Q133*H133</f>
        <v>7.6262400000000001</v>
      </c>
      <c r="S133" s="183">
        <v>0</v>
      </c>
      <c r="T133" s="18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5" t="s">
        <v>138</v>
      </c>
      <c r="AT133" s="185" t="s">
        <v>134</v>
      </c>
      <c r="AU133" s="185" t="s">
        <v>85</v>
      </c>
      <c r="AY133" s="16" t="s">
        <v>132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82</v>
      </c>
      <c r="BK133" s="186">
        <f>ROUND(I133*H133,2)</f>
        <v>0</v>
      </c>
      <c r="BL133" s="16" t="s">
        <v>138</v>
      </c>
      <c r="BM133" s="185" t="s">
        <v>220</v>
      </c>
    </row>
    <row r="134" spans="1:65" s="13" customFormat="1" ht="11.25">
      <c r="B134" s="192"/>
      <c r="C134" s="193"/>
      <c r="D134" s="194" t="s">
        <v>142</v>
      </c>
      <c r="E134" s="195" t="s">
        <v>27</v>
      </c>
      <c r="F134" s="196" t="s">
        <v>221</v>
      </c>
      <c r="G134" s="193"/>
      <c r="H134" s="197">
        <v>18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142</v>
      </c>
      <c r="AU134" s="203" t="s">
        <v>85</v>
      </c>
      <c r="AV134" s="13" t="s">
        <v>85</v>
      </c>
      <c r="AW134" s="13" t="s">
        <v>34</v>
      </c>
      <c r="AX134" s="13" t="s">
        <v>82</v>
      </c>
      <c r="AY134" s="203" t="s">
        <v>132</v>
      </c>
    </row>
    <row r="135" spans="1:65" s="2" customFormat="1" ht="24.2" customHeight="1">
      <c r="A135" s="33"/>
      <c r="B135" s="34"/>
      <c r="C135" s="173" t="s">
        <v>222</v>
      </c>
      <c r="D135" s="173" t="s">
        <v>134</v>
      </c>
      <c r="E135" s="174" t="s">
        <v>223</v>
      </c>
      <c r="F135" s="175" t="s">
        <v>224</v>
      </c>
      <c r="G135" s="176" t="s">
        <v>215</v>
      </c>
      <c r="H135" s="177">
        <v>9</v>
      </c>
      <c r="I135" s="178"/>
      <c r="J135" s="179">
        <f>ROUND(I135*H135,2)</f>
        <v>0</v>
      </c>
      <c r="K135" s="180"/>
      <c r="L135" s="38"/>
      <c r="M135" s="181" t="s">
        <v>27</v>
      </c>
      <c r="N135" s="182" t="s">
        <v>45</v>
      </c>
      <c r="O135" s="63"/>
      <c r="P135" s="183">
        <f>O135*H135</f>
        <v>0</v>
      </c>
      <c r="Q135" s="183">
        <v>0.31108000000000002</v>
      </c>
      <c r="R135" s="183">
        <f>Q135*H135</f>
        <v>2.7997200000000002</v>
      </c>
      <c r="S135" s="183">
        <v>0</v>
      </c>
      <c r="T135" s="18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5" t="s">
        <v>138</v>
      </c>
      <c r="AT135" s="185" t="s">
        <v>134</v>
      </c>
      <c r="AU135" s="185" t="s">
        <v>85</v>
      </c>
      <c r="AY135" s="16" t="s">
        <v>132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6" t="s">
        <v>82</v>
      </c>
      <c r="BK135" s="186">
        <f>ROUND(I135*H135,2)</f>
        <v>0</v>
      </c>
      <c r="BL135" s="16" t="s">
        <v>138</v>
      </c>
      <c r="BM135" s="185" t="s">
        <v>225</v>
      </c>
    </row>
    <row r="136" spans="1:65" s="13" customFormat="1" ht="11.25">
      <c r="B136" s="192"/>
      <c r="C136" s="193"/>
      <c r="D136" s="194" t="s">
        <v>142</v>
      </c>
      <c r="E136" s="195" t="s">
        <v>27</v>
      </c>
      <c r="F136" s="196" t="s">
        <v>185</v>
      </c>
      <c r="G136" s="193"/>
      <c r="H136" s="197">
        <v>9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142</v>
      </c>
      <c r="AU136" s="203" t="s">
        <v>85</v>
      </c>
      <c r="AV136" s="13" t="s">
        <v>85</v>
      </c>
      <c r="AW136" s="13" t="s">
        <v>34</v>
      </c>
      <c r="AX136" s="13" t="s">
        <v>82</v>
      </c>
      <c r="AY136" s="203" t="s">
        <v>132</v>
      </c>
    </row>
    <row r="137" spans="1:65" s="12" customFormat="1" ht="22.9" customHeight="1">
      <c r="B137" s="157"/>
      <c r="C137" s="158"/>
      <c r="D137" s="159" t="s">
        <v>73</v>
      </c>
      <c r="E137" s="171" t="s">
        <v>185</v>
      </c>
      <c r="F137" s="171" t="s">
        <v>226</v>
      </c>
      <c r="G137" s="158"/>
      <c r="H137" s="158"/>
      <c r="I137" s="161"/>
      <c r="J137" s="172">
        <f>BK137</f>
        <v>0</v>
      </c>
      <c r="K137" s="158"/>
      <c r="L137" s="163"/>
      <c r="M137" s="164"/>
      <c r="N137" s="165"/>
      <c r="O137" s="165"/>
      <c r="P137" s="166">
        <f>P138+SUM(P139:P160)</f>
        <v>0</v>
      </c>
      <c r="Q137" s="165"/>
      <c r="R137" s="166">
        <f>R138+SUM(R139:R160)</f>
        <v>4.6262099999999995</v>
      </c>
      <c r="S137" s="165"/>
      <c r="T137" s="167">
        <f>T138+SUM(T139:T160)</f>
        <v>29.28</v>
      </c>
      <c r="AR137" s="168" t="s">
        <v>82</v>
      </c>
      <c r="AT137" s="169" t="s">
        <v>73</v>
      </c>
      <c r="AU137" s="169" t="s">
        <v>82</v>
      </c>
      <c r="AY137" s="168" t="s">
        <v>132</v>
      </c>
      <c r="BK137" s="170">
        <f>BK138+SUM(BK139:BK160)</f>
        <v>0</v>
      </c>
    </row>
    <row r="138" spans="1:65" s="2" customFormat="1" ht="24.2" customHeight="1">
      <c r="A138" s="33"/>
      <c r="B138" s="34"/>
      <c r="C138" s="173" t="s">
        <v>227</v>
      </c>
      <c r="D138" s="173" t="s">
        <v>134</v>
      </c>
      <c r="E138" s="174" t="s">
        <v>228</v>
      </c>
      <c r="F138" s="175" t="s">
        <v>229</v>
      </c>
      <c r="G138" s="176" t="s">
        <v>152</v>
      </c>
      <c r="H138" s="177">
        <v>25</v>
      </c>
      <c r="I138" s="178"/>
      <c r="J138" s="179">
        <f>ROUND(I138*H138,2)</f>
        <v>0</v>
      </c>
      <c r="K138" s="180"/>
      <c r="L138" s="38"/>
      <c r="M138" s="181" t="s">
        <v>27</v>
      </c>
      <c r="N138" s="182" t="s">
        <v>45</v>
      </c>
      <c r="O138" s="63"/>
      <c r="P138" s="183">
        <f>O138*H138</f>
        <v>0</v>
      </c>
      <c r="Q138" s="183">
        <v>0.14066999999999999</v>
      </c>
      <c r="R138" s="183">
        <f>Q138*H138</f>
        <v>3.5167499999999996</v>
      </c>
      <c r="S138" s="183">
        <v>0</v>
      </c>
      <c r="T138" s="18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5" t="s">
        <v>138</v>
      </c>
      <c r="AT138" s="185" t="s">
        <v>134</v>
      </c>
      <c r="AU138" s="185" t="s">
        <v>85</v>
      </c>
      <c r="AY138" s="16" t="s">
        <v>132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6" t="s">
        <v>82</v>
      </c>
      <c r="BK138" s="186">
        <f>ROUND(I138*H138,2)</f>
        <v>0</v>
      </c>
      <c r="BL138" s="16" t="s">
        <v>138</v>
      </c>
      <c r="BM138" s="185" t="s">
        <v>230</v>
      </c>
    </row>
    <row r="139" spans="1:65" s="2" customFormat="1" ht="11.25">
      <c r="A139" s="33"/>
      <c r="B139" s="34"/>
      <c r="C139" s="35"/>
      <c r="D139" s="187" t="s">
        <v>140</v>
      </c>
      <c r="E139" s="35"/>
      <c r="F139" s="188" t="s">
        <v>231</v>
      </c>
      <c r="G139" s="35"/>
      <c r="H139" s="35"/>
      <c r="I139" s="189"/>
      <c r="J139" s="35"/>
      <c r="K139" s="35"/>
      <c r="L139" s="38"/>
      <c r="M139" s="190"/>
      <c r="N139" s="191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140</v>
      </c>
      <c r="AU139" s="16" t="s">
        <v>85</v>
      </c>
    </row>
    <row r="140" spans="1:65" s="13" customFormat="1" ht="11.25">
      <c r="B140" s="192"/>
      <c r="C140" s="193"/>
      <c r="D140" s="194" t="s">
        <v>142</v>
      </c>
      <c r="E140" s="195" t="s">
        <v>27</v>
      </c>
      <c r="F140" s="196" t="s">
        <v>232</v>
      </c>
      <c r="G140" s="193"/>
      <c r="H140" s="197">
        <v>25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142</v>
      </c>
      <c r="AU140" s="203" t="s">
        <v>85</v>
      </c>
      <c r="AV140" s="13" t="s">
        <v>85</v>
      </c>
      <c r="AW140" s="13" t="s">
        <v>34</v>
      </c>
      <c r="AX140" s="13" t="s">
        <v>82</v>
      </c>
      <c r="AY140" s="203" t="s">
        <v>132</v>
      </c>
    </row>
    <row r="141" spans="1:65" s="2" customFormat="1" ht="16.5" customHeight="1">
      <c r="A141" s="33"/>
      <c r="B141" s="34"/>
      <c r="C141" s="205" t="s">
        <v>221</v>
      </c>
      <c r="D141" s="205" t="s">
        <v>233</v>
      </c>
      <c r="E141" s="206" t="s">
        <v>234</v>
      </c>
      <c r="F141" s="207" t="s">
        <v>235</v>
      </c>
      <c r="G141" s="208" t="s">
        <v>152</v>
      </c>
      <c r="H141" s="209">
        <v>19.38</v>
      </c>
      <c r="I141" s="210"/>
      <c r="J141" s="211">
        <f>ROUND(I141*H141,2)</f>
        <v>0</v>
      </c>
      <c r="K141" s="212"/>
      <c r="L141" s="213"/>
      <c r="M141" s="214" t="s">
        <v>27</v>
      </c>
      <c r="N141" s="215" t="s">
        <v>45</v>
      </c>
      <c r="O141" s="63"/>
      <c r="P141" s="183">
        <f>O141*H141</f>
        <v>0</v>
      </c>
      <c r="Q141" s="183">
        <v>5.7000000000000002E-2</v>
      </c>
      <c r="R141" s="183">
        <f>Q141*H141</f>
        <v>1.10466</v>
      </c>
      <c r="S141" s="183">
        <v>0</v>
      </c>
      <c r="T141" s="18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5" t="s">
        <v>177</v>
      </c>
      <c r="AT141" s="185" t="s">
        <v>233</v>
      </c>
      <c r="AU141" s="185" t="s">
        <v>85</v>
      </c>
      <c r="AY141" s="16" t="s">
        <v>132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6" t="s">
        <v>82</v>
      </c>
      <c r="BK141" s="186">
        <f>ROUND(I141*H141,2)</f>
        <v>0</v>
      </c>
      <c r="BL141" s="16" t="s">
        <v>138</v>
      </c>
      <c r="BM141" s="185" t="s">
        <v>236</v>
      </c>
    </row>
    <row r="142" spans="1:65" s="13" customFormat="1" ht="11.25">
      <c r="B142" s="192"/>
      <c r="C142" s="193"/>
      <c r="D142" s="194" t="s">
        <v>142</v>
      </c>
      <c r="E142" s="195" t="s">
        <v>27</v>
      </c>
      <c r="F142" s="196" t="s">
        <v>237</v>
      </c>
      <c r="G142" s="193"/>
      <c r="H142" s="197">
        <v>19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142</v>
      </c>
      <c r="AU142" s="203" t="s">
        <v>85</v>
      </c>
      <c r="AV142" s="13" t="s">
        <v>85</v>
      </c>
      <c r="AW142" s="13" t="s">
        <v>34</v>
      </c>
      <c r="AX142" s="13" t="s">
        <v>82</v>
      </c>
      <c r="AY142" s="203" t="s">
        <v>132</v>
      </c>
    </row>
    <row r="143" spans="1:65" s="13" customFormat="1" ht="11.25">
      <c r="B143" s="192"/>
      <c r="C143" s="193"/>
      <c r="D143" s="194" t="s">
        <v>142</v>
      </c>
      <c r="E143" s="193"/>
      <c r="F143" s="196" t="s">
        <v>238</v>
      </c>
      <c r="G143" s="193"/>
      <c r="H143" s="197">
        <v>19.38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142</v>
      </c>
      <c r="AU143" s="203" t="s">
        <v>85</v>
      </c>
      <c r="AV143" s="13" t="s">
        <v>85</v>
      </c>
      <c r="AW143" s="13" t="s">
        <v>4</v>
      </c>
      <c r="AX143" s="13" t="s">
        <v>82</v>
      </c>
      <c r="AY143" s="203" t="s">
        <v>132</v>
      </c>
    </row>
    <row r="144" spans="1:65" s="2" customFormat="1" ht="21.75" customHeight="1">
      <c r="A144" s="33"/>
      <c r="B144" s="34"/>
      <c r="C144" s="173" t="s">
        <v>237</v>
      </c>
      <c r="D144" s="173" t="s">
        <v>134</v>
      </c>
      <c r="E144" s="174" t="s">
        <v>239</v>
      </c>
      <c r="F144" s="175" t="s">
        <v>240</v>
      </c>
      <c r="G144" s="176" t="s">
        <v>152</v>
      </c>
      <c r="H144" s="177">
        <v>80</v>
      </c>
      <c r="I144" s="178"/>
      <c r="J144" s="179">
        <f>ROUND(I144*H144,2)</f>
        <v>0</v>
      </c>
      <c r="K144" s="180"/>
      <c r="L144" s="38"/>
      <c r="M144" s="181" t="s">
        <v>27</v>
      </c>
      <c r="N144" s="182" t="s">
        <v>45</v>
      </c>
      <c r="O144" s="63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5" t="s">
        <v>138</v>
      </c>
      <c r="AT144" s="185" t="s">
        <v>134</v>
      </c>
      <c r="AU144" s="185" t="s">
        <v>85</v>
      </c>
      <c r="AY144" s="16" t="s">
        <v>132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6" t="s">
        <v>82</v>
      </c>
      <c r="BK144" s="186">
        <f>ROUND(I144*H144,2)</f>
        <v>0</v>
      </c>
      <c r="BL144" s="16" t="s">
        <v>138</v>
      </c>
      <c r="BM144" s="185" t="s">
        <v>241</v>
      </c>
    </row>
    <row r="145" spans="1:65" s="2" customFormat="1" ht="11.25">
      <c r="A145" s="33"/>
      <c r="B145" s="34"/>
      <c r="C145" s="35"/>
      <c r="D145" s="187" t="s">
        <v>140</v>
      </c>
      <c r="E145" s="35"/>
      <c r="F145" s="188" t="s">
        <v>242</v>
      </c>
      <c r="G145" s="35"/>
      <c r="H145" s="35"/>
      <c r="I145" s="189"/>
      <c r="J145" s="35"/>
      <c r="K145" s="35"/>
      <c r="L145" s="38"/>
      <c r="M145" s="190"/>
      <c r="N145" s="191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140</v>
      </c>
      <c r="AU145" s="16" t="s">
        <v>85</v>
      </c>
    </row>
    <row r="146" spans="1:65" s="13" customFormat="1" ht="11.25">
      <c r="B146" s="192"/>
      <c r="C146" s="193"/>
      <c r="D146" s="194" t="s">
        <v>142</v>
      </c>
      <c r="E146" s="195" t="s">
        <v>27</v>
      </c>
      <c r="F146" s="196" t="s">
        <v>243</v>
      </c>
      <c r="G146" s="193"/>
      <c r="H146" s="197">
        <v>80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142</v>
      </c>
      <c r="AU146" s="203" t="s">
        <v>85</v>
      </c>
      <c r="AV146" s="13" t="s">
        <v>85</v>
      </c>
      <c r="AW146" s="13" t="s">
        <v>34</v>
      </c>
      <c r="AX146" s="13" t="s">
        <v>82</v>
      </c>
      <c r="AY146" s="203" t="s">
        <v>132</v>
      </c>
    </row>
    <row r="147" spans="1:65" s="2" customFormat="1" ht="24.2" customHeight="1">
      <c r="A147" s="33"/>
      <c r="B147" s="34"/>
      <c r="C147" s="173" t="s">
        <v>244</v>
      </c>
      <c r="D147" s="173" t="s">
        <v>134</v>
      </c>
      <c r="E147" s="174" t="s">
        <v>245</v>
      </c>
      <c r="F147" s="175" t="s">
        <v>246</v>
      </c>
      <c r="G147" s="176" t="s">
        <v>152</v>
      </c>
      <c r="H147" s="177">
        <v>80</v>
      </c>
      <c r="I147" s="178"/>
      <c r="J147" s="179">
        <f>ROUND(I147*H147,2)</f>
        <v>0</v>
      </c>
      <c r="K147" s="180"/>
      <c r="L147" s="38"/>
      <c r="M147" s="181" t="s">
        <v>27</v>
      </c>
      <c r="N147" s="182" t="s">
        <v>45</v>
      </c>
      <c r="O147" s="63"/>
      <c r="P147" s="183">
        <f>O147*H147</f>
        <v>0</v>
      </c>
      <c r="Q147" s="183">
        <v>6.0000000000000002E-5</v>
      </c>
      <c r="R147" s="183">
        <f>Q147*H147</f>
        <v>4.8000000000000004E-3</v>
      </c>
      <c r="S147" s="183">
        <v>0</v>
      </c>
      <c r="T147" s="18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5" t="s">
        <v>138</v>
      </c>
      <c r="AT147" s="185" t="s">
        <v>134</v>
      </c>
      <c r="AU147" s="185" t="s">
        <v>85</v>
      </c>
      <c r="AY147" s="16" t="s">
        <v>132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6" t="s">
        <v>82</v>
      </c>
      <c r="BK147" s="186">
        <f>ROUND(I147*H147,2)</f>
        <v>0</v>
      </c>
      <c r="BL147" s="16" t="s">
        <v>138</v>
      </c>
      <c r="BM147" s="185" t="s">
        <v>247</v>
      </c>
    </row>
    <row r="148" spans="1:65" s="2" customFormat="1" ht="11.25">
      <c r="A148" s="33"/>
      <c r="B148" s="34"/>
      <c r="C148" s="35"/>
      <c r="D148" s="187" t="s">
        <v>140</v>
      </c>
      <c r="E148" s="35"/>
      <c r="F148" s="188" t="s">
        <v>248</v>
      </c>
      <c r="G148" s="35"/>
      <c r="H148" s="35"/>
      <c r="I148" s="189"/>
      <c r="J148" s="35"/>
      <c r="K148" s="35"/>
      <c r="L148" s="38"/>
      <c r="M148" s="190"/>
      <c r="N148" s="191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140</v>
      </c>
      <c r="AU148" s="16" t="s">
        <v>85</v>
      </c>
    </row>
    <row r="149" spans="1:65" s="13" customFormat="1" ht="11.25">
      <c r="B149" s="192"/>
      <c r="C149" s="193"/>
      <c r="D149" s="194" t="s">
        <v>142</v>
      </c>
      <c r="E149" s="195" t="s">
        <v>27</v>
      </c>
      <c r="F149" s="196" t="s">
        <v>243</v>
      </c>
      <c r="G149" s="193"/>
      <c r="H149" s="197">
        <v>80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142</v>
      </c>
      <c r="AU149" s="203" t="s">
        <v>85</v>
      </c>
      <c r="AV149" s="13" t="s">
        <v>85</v>
      </c>
      <c r="AW149" s="13" t="s">
        <v>34</v>
      </c>
      <c r="AX149" s="13" t="s">
        <v>74</v>
      </c>
      <c r="AY149" s="203" t="s">
        <v>132</v>
      </c>
    </row>
    <row r="150" spans="1:65" s="2" customFormat="1" ht="24.2" customHeight="1">
      <c r="A150" s="33"/>
      <c r="B150" s="34"/>
      <c r="C150" s="173" t="s">
        <v>7</v>
      </c>
      <c r="D150" s="173" t="s">
        <v>134</v>
      </c>
      <c r="E150" s="174" t="s">
        <v>249</v>
      </c>
      <c r="F150" s="175" t="s">
        <v>250</v>
      </c>
      <c r="G150" s="176" t="s">
        <v>152</v>
      </c>
      <c r="H150" s="177">
        <v>952</v>
      </c>
      <c r="I150" s="178"/>
      <c r="J150" s="179">
        <f>ROUND(I150*H150,2)</f>
        <v>0</v>
      </c>
      <c r="K150" s="180"/>
      <c r="L150" s="38"/>
      <c r="M150" s="181" t="s">
        <v>27</v>
      </c>
      <c r="N150" s="182" t="s">
        <v>45</v>
      </c>
      <c r="O150" s="63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5" t="s">
        <v>138</v>
      </c>
      <c r="AT150" s="185" t="s">
        <v>134</v>
      </c>
      <c r="AU150" s="185" t="s">
        <v>85</v>
      </c>
      <c r="AY150" s="16" t="s">
        <v>132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82</v>
      </c>
      <c r="BK150" s="186">
        <f>ROUND(I150*H150,2)</f>
        <v>0</v>
      </c>
      <c r="BL150" s="16" t="s">
        <v>138</v>
      </c>
      <c r="BM150" s="185" t="s">
        <v>251</v>
      </c>
    </row>
    <row r="151" spans="1:65" s="2" customFormat="1" ht="11.25">
      <c r="A151" s="33"/>
      <c r="B151" s="34"/>
      <c r="C151" s="35"/>
      <c r="D151" s="187" t="s">
        <v>140</v>
      </c>
      <c r="E151" s="35"/>
      <c r="F151" s="188" t="s">
        <v>252</v>
      </c>
      <c r="G151" s="35"/>
      <c r="H151" s="35"/>
      <c r="I151" s="189"/>
      <c r="J151" s="35"/>
      <c r="K151" s="35"/>
      <c r="L151" s="38"/>
      <c r="M151" s="190"/>
      <c r="N151" s="191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140</v>
      </c>
      <c r="AU151" s="16" t="s">
        <v>85</v>
      </c>
    </row>
    <row r="152" spans="1:65" s="2" customFormat="1" ht="19.5">
      <c r="A152" s="33"/>
      <c r="B152" s="34"/>
      <c r="C152" s="35"/>
      <c r="D152" s="194" t="s">
        <v>190</v>
      </c>
      <c r="E152" s="35"/>
      <c r="F152" s="204" t="s">
        <v>253</v>
      </c>
      <c r="G152" s="35"/>
      <c r="H152" s="35"/>
      <c r="I152" s="189"/>
      <c r="J152" s="35"/>
      <c r="K152" s="35"/>
      <c r="L152" s="38"/>
      <c r="M152" s="190"/>
      <c r="N152" s="191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190</v>
      </c>
      <c r="AU152" s="16" t="s">
        <v>85</v>
      </c>
    </row>
    <row r="153" spans="1:65" s="13" customFormat="1" ht="11.25">
      <c r="B153" s="192"/>
      <c r="C153" s="193"/>
      <c r="D153" s="194" t="s">
        <v>142</v>
      </c>
      <c r="E153" s="195" t="s">
        <v>27</v>
      </c>
      <c r="F153" s="196" t="s">
        <v>254</v>
      </c>
      <c r="G153" s="193"/>
      <c r="H153" s="197">
        <v>952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142</v>
      </c>
      <c r="AU153" s="203" t="s">
        <v>85</v>
      </c>
      <c r="AV153" s="13" t="s">
        <v>85</v>
      </c>
      <c r="AW153" s="13" t="s">
        <v>34</v>
      </c>
      <c r="AX153" s="13" t="s">
        <v>82</v>
      </c>
      <c r="AY153" s="203" t="s">
        <v>132</v>
      </c>
    </row>
    <row r="154" spans="1:65" s="2" customFormat="1" ht="16.5" customHeight="1">
      <c r="A154" s="33"/>
      <c r="B154" s="34"/>
      <c r="C154" s="173" t="s">
        <v>255</v>
      </c>
      <c r="D154" s="173" t="s">
        <v>134</v>
      </c>
      <c r="E154" s="174" t="s">
        <v>256</v>
      </c>
      <c r="F154" s="175" t="s">
        <v>257</v>
      </c>
      <c r="G154" s="176" t="s">
        <v>152</v>
      </c>
      <c r="H154" s="177">
        <v>80</v>
      </c>
      <c r="I154" s="178"/>
      <c r="J154" s="179">
        <f>ROUND(I154*H154,2)</f>
        <v>0</v>
      </c>
      <c r="K154" s="180"/>
      <c r="L154" s="38"/>
      <c r="M154" s="181" t="s">
        <v>27</v>
      </c>
      <c r="N154" s="182" t="s">
        <v>45</v>
      </c>
      <c r="O154" s="63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5" t="s">
        <v>138</v>
      </c>
      <c r="AT154" s="185" t="s">
        <v>134</v>
      </c>
      <c r="AU154" s="185" t="s">
        <v>85</v>
      </c>
      <c r="AY154" s="16" t="s">
        <v>132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6" t="s">
        <v>82</v>
      </c>
      <c r="BK154" s="186">
        <f>ROUND(I154*H154,2)</f>
        <v>0</v>
      </c>
      <c r="BL154" s="16" t="s">
        <v>138</v>
      </c>
      <c r="BM154" s="185" t="s">
        <v>258</v>
      </c>
    </row>
    <row r="155" spans="1:65" s="2" customFormat="1" ht="11.25">
      <c r="A155" s="33"/>
      <c r="B155" s="34"/>
      <c r="C155" s="35"/>
      <c r="D155" s="187" t="s">
        <v>140</v>
      </c>
      <c r="E155" s="35"/>
      <c r="F155" s="188" t="s">
        <v>259</v>
      </c>
      <c r="G155" s="35"/>
      <c r="H155" s="35"/>
      <c r="I155" s="189"/>
      <c r="J155" s="35"/>
      <c r="K155" s="35"/>
      <c r="L155" s="38"/>
      <c r="M155" s="190"/>
      <c r="N155" s="191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140</v>
      </c>
      <c r="AU155" s="16" t="s">
        <v>85</v>
      </c>
    </row>
    <row r="156" spans="1:65" s="13" customFormat="1" ht="11.25">
      <c r="B156" s="192"/>
      <c r="C156" s="193"/>
      <c r="D156" s="194" t="s">
        <v>142</v>
      </c>
      <c r="E156" s="195" t="s">
        <v>27</v>
      </c>
      <c r="F156" s="196" t="s">
        <v>260</v>
      </c>
      <c r="G156" s="193"/>
      <c r="H156" s="197">
        <v>80</v>
      </c>
      <c r="I156" s="198"/>
      <c r="J156" s="193"/>
      <c r="K156" s="193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142</v>
      </c>
      <c r="AU156" s="203" t="s">
        <v>85</v>
      </c>
      <c r="AV156" s="13" t="s">
        <v>85</v>
      </c>
      <c r="AW156" s="13" t="s">
        <v>34</v>
      </c>
      <c r="AX156" s="13" t="s">
        <v>82</v>
      </c>
      <c r="AY156" s="203" t="s">
        <v>132</v>
      </c>
    </row>
    <row r="157" spans="1:65" s="2" customFormat="1" ht="33" customHeight="1">
      <c r="A157" s="33"/>
      <c r="B157" s="34"/>
      <c r="C157" s="173" t="s">
        <v>261</v>
      </c>
      <c r="D157" s="173" t="s">
        <v>134</v>
      </c>
      <c r="E157" s="174" t="s">
        <v>262</v>
      </c>
      <c r="F157" s="175" t="s">
        <v>263</v>
      </c>
      <c r="G157" s="176" t="s">
        <v>137</v>
      </c>
      <c r="H157" s="177">
        <v>1464</v>
      </c>
      <c r="I157" s="178"/>
      <c r="J157" s="179">
        <f>ROUND(I157*H157,2)</f>
        <v>0</v>
      </c>
      <c r="K157" s="180"/>
      <c r="L157" s="38"/>
      <c r="M157" s="181" t="s">
        <v>27</v>
      </c>
      <c r="N157" s="182" t="s">
        <v>45</v>
      </c>
      <c r="O157" s="63"/>
      <c r="P157" s="183">
        <f>O157*H157</f>
        <v>0</v>
      </c>
      <c r="Q157" s="183">
        <v>0</v>
      </c>
      <c r="R157" s="183">
        <f>Q157*H157</f>
        <v>0</v>
      </c>
      <c r="S157" s="183">
        <v>0.02</v>
      </c>
      <c r="T157" s="184">
        <f>S157*H157</f>
        <v>29.28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5" t="s">
        <v>138</v>
      </c>
      <c r="AT157" s="185" t="s">
        <v>134</v>
      </c>
      <c r="AU157" s="185" t="s">
        <v>85</v>
      </c>
      <c r="AY157" s="16" t="s">
        <v>132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6" t="s">
        <v>82</v>
      </c>
      <c r="BK157" s="186">
        <f>ROUND(I157*H157,2)</f>
        <v>0</v>
      </c>
      <c r="BL157" s="16" t="s">
        <v>138</v>
      </c>
      <c r="BM157" s="185" t="s">
        <v>264</v>
      </c>
    </row>
    <row r="158" spans="1:65" s="2" customFormat="1" ht="11.25">
      <c r="A158" s="33"/>
      <c r="B158" s="34"/>
      <c r="C158" s="35"/>
      <c r="D158" s="187" t="s">
        <v>140</v>
      </c>
      <c r="E158" s="35"/>
      <c r="F158" s="188" t="s">
        <v>265</v>
      </c>
      <c r="G158" s="35"/>
      <c r="H158" s="35"/>
      <c r="I158" s="189"/>
      <c r="J158" s="35"/>
      <c r="K158" s="35"/>
      <c r="L158" s="38"/>
      <c r="M158" s="190"/>
      <c r="N158" s="191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140</v>
      </c>
      <c r="AU158" s="16" t="s">
        <v>85</v>
      </c>
    </row>
    <row r="159" spans="1:65" s="13" customFormat="1" ht="11.25">
      <c r="B159" s="192"/>
      <c r="C159" s="193"/>
      <c r="D159" s="194" t="s">
        <v>142</v>
      </c>
      <c r="E159" s="195" t="s">
        <v>27</v>
      </c>
      <c r="F159" s="196" t="s">
        <v>148</v>
      </c>
      <c r="G159" s="193"/>
      <c r="H159" s="197">
        <v>1464</v>
      </c>
      <c r="I159" s="198"/>
      <c r="J159" s="193"/>
      <c r="K159" s="193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142</v>
      </c>
      <c r="AU159" s="203" t="s">
        <v>85</v>
      </c>
      <c r="AV159" s="13" t="s">
        <v>85</v>
      </c>
      <c r="AW159" s="13" t="s">
        <v>34</v>
      </c>
      <c r="AX159" s="13" t="s">
        <v>82</v>
      </c>
      <c r="AY159" s="203" t="s">
        <v>132</v>
      </c>
    </row>
    <row r="160" spans="1:65" s="12" customFormat="1" ht="20.85" customHeight="1">
      <c r="B160" s="157"/>
      <c r="C160" s="158"/>
      <c r="D160" s="159" t="s">
        <v>73</v>
      </c>
      <c r="E160" s="171" t="s">
        <v>266</v>
      </c>
      <c r="F160" s="171" t="s">
        <v>267</v>
      </c>
      <c r="G160" s="158"/>
      <c r="H160" s="158"/>
      <c r="I160" s="161"/>
      <c r="J160" s="172">
        <f>BK160</f>
        <v>0</v>
      </c>
      <c r="K160" s="158"/>
      <c r="L160" s="163"/>
      <c r="M160" s="164"/>
      <c r="N160" s="165"/>
      <c r="O160" s="165"/>
      <c r="P160" s="166">
        <f>SUM(P161:P163)</f>
        <v>0</v>
      </c>
      <c r="Q160" s="165"/>
      <c r="R160" s="166">
        <f>SUM(R161:R163)</f>
        <v>0</v>
      </c>
      <c r="S160" s="165"/>
      <c r="T160" s="167">
        <f>SUM(T161:T163)</f>
        <v>0</v>
      </c>
      <c r="AR160" s="168" t="s">
        <v>82</v>
      </c>
      <c r="AT160" s="169" t="s">
        <v>73</v>
      </c>
      <c r="AU160" s="169" t="s">
        <v>85</v>
      </c>
      <c r="AY160" s="168" t="s">
        <v>132</v>
      </c>
      <c r="BK160" s="170">
        <f>SUM(BK161:BK163)</f>
        <v>0</v>
      </c>
    </row>
    <row r="161" spans="1:65" s="2" customFormat="1" ht="24.2" customHeight="1">
      <c r="A161" s="33"/>
      <c r="B161" s="34"/>
      <c r="C161" s="173" t="s">
        <v>268</v>
      </c>
      <c r="D161" s="173" t="s">
        <v>134</v>
      </c>
      <c r="E161" s="174" t="s">
        <v>269</v>
      </c>
      <c r="F161" s="175" t="s">
        <v>270</v>
      </c>
      <c r="G161" s="176" t="s">
        <v>180</v>
      </c>
      <c r="H161" s="177">
        <v>17</v>
      </c>
      <c r="I161" s="178"/>
      <c r="J161" s="179">
        <f>ROUND(I161*H161,2)</f>
        <v>0</v>
      </c>
      <c r="K161" s="180"/>
      <c r="L161" s="38"/>
      <c r="M161" s="181" t="s">
        <v>27</v>
      </c>
      <c r="N161" s="182" t="s">
        <v>45</v>
      </c>
      <c r="O161" s="63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5" t="s">
        <v>138</v>
      </c>
      <c r="AT161" s="185" t="s">
        <v>134</v>
      </c>
      <c r="AU161" s="185" t="s">
        <v>149</v>
      </c>
      <c r="AY161" s="16" t="s">
        <v>132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6" t="s">
        <v>82</v>
      </c>
      <c r="BK161" s="186">
        <f>ROUND(I161*H161,2)</f>
        <v>0</v>
      </c>
      <c r="BL161" s="16" t="s">
        <v>138</v>
      </c>
      <c r="BM161" s="185" t="s">
        <v>271</v>
      </c>
    </row>
    <row r="162" spans="1:65" s="2" customFormat="1" ht="11.25">
      <c r="A162" s="33"/>
      <c r="B162" s="34"/>
      <c r="C162" s="35"/>
      <c r="D162" s="187" t="s">
        <v>140</v>
      </c>
      <c r="E162" s="35"/>
      <c r="F162" s="188" t="s">
        <v>272</v>
      </c>
      <c r="G162" s="35"/>
      <c r="H162" s="35"/>
      <c r="I162" s="189"/>
      <c r="J162" s="35"/>
      <c r="K162" s="35"/>
      <c r="L162" s="38"/>
      <c r="M162" s="190"/>
      <c r="N162" s="191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140</v>
      </c>
      <c r="AU162" s="16" t="s">
        <v>149</v>
      </c>
    </row>
    <row r="163" spans="1:65" s="13" customFormat="1" ht="11.25">
      <c r="B163" s="192"/>
      <c r="C163" s="193"/>
      <c r="D163" s="194" t="s">
        <v>142</v>
      </c>
      <c r="E163" s="195" t="s">
        <v>27</v>
      </c>
      <c r="F163" s="196" t="s">
        <v>227</v>
      </c>
      <c r="G163" s="193"/>
      <c r="H163" s="197">
        <v>17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142</v>
      </c>
      <c r="AU163" s="203" t="s">
        <v>149</v>
      </c>
      <c r="AV163" s="13" t="s">
        <v>85</v>
      </c>
      <c r="AW163" s="13" t="s">
        <v>34</v>
      </c>
      <c r="AX163" s="13" t="s">
        <v>74</v>
      </c>
      <c r="AY163" s="203" t="s">
        <v>132</v>
      </c>
    </row>
    <row r="164" spans="1:65" s="12" customFormat="1" ht="22.9" customHeight="1">
      <c r="B164" s="157"/>
      <c r="C164" s="158"/>
      <c r="D164" s="159" t="s">
        <v>73</v>
      </c>
      <c r="E164" s="171" t="s">
        <v>273</v>
      </c>
      <c r="F164" s="171" t="s">
        <v>274</v>
      </c>
      <c r="G164" s="158"/>
      <c r="H164" s="158"/>
      <c r="I164" s="161"/>
      <c r="J164" s="172">
        <f>BK164</f>
        <v>0</v>
      </c>
      <c r="K164" s="158"/>
      <c r="L164" s="163"/>
      <c r="M164" s="164"/>
      <c r="N164" s="165"/>
      <c r="O164" s="165"/>
      <c r="P164" s="166">
        <f>SUM(P165:P183)</f>
        <v>0</v>
      </c>
      <c r="Q164" s="165"/>
      <c r="R164" s="166">
        <f>SUM(R165:R183)</f>
        <v>0</v>
      </c>
      <c r="S164" s="165"/>
      <c r="T164" s="167">
        <f>SUM(T165:T183)</f>
        <v>0</v>
      </c>
      <c r="AR164" s="168" t="s">
        <v>82</v>
      </c>
      <c r="AT164" s="169" t="s">
        <v>73</v>
      </c>
      <c r="AU164" s="169" t="s">
        <v>82</v>
      </c>
      <c r="AY164" s="168" t="s">
        <v>132</v>
      </c>
      <c r="BK164" s="170">
        <f>SUM(BK165:BK183)</f>
        <v>0</v>
      </c>
    </row>
    <row r="165" spans="1:65" s="2" customFormat="1" ht="24.2" customHeight="1">
      <c r="A165" s="33"/>
      <c r="B165" s="34"/>
      <c r="C165" s="173" t="s">
        <v>232</v>
      </c>
      <c r="D165" s="173" t="s">
        <v>134</v>
      </c>
      <c r="E165" s="174" t="s">
        <v>275</v>
      </c>
      <c r="F165" s="175" t="s">
        <v>276</v>
      </c>
      <c r="G165" s="176" t="s">
        <v>180</v>
      </c>
      <c r="H165" s="177">
        <v>2.2000000000000002</v>
      </c>
      <c r="I165" s="178"/>
      <c r="J165" s="179">
        <f>ROUND(I165*H165,2)</f>
        <v>0</v>
      </c>
      <c r="K165" s="180"/>
      <c r="L165" s="38"/>
      <c r="M165" s="181" t="s">
        <v>27</v>
      </c>
      <c r="N165" s="182" t="s">
        <v>45</v>
      </c>
      <c r="O165" s="63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5" t="s">
        <v>138</v>
      </c>
      <c r="AT165" s="185" t="s">
        <v>134</v>
      </c>
      <c r="AU165" s="185" t="s">
        <v>85</v>
      </c>
      <c r="AY165" s="16" t="s">
        <v>132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6" t="s">
        <v>82</v>
      </c>
      <c r="BK165" s="186">
        <f>ROUND(I165*H165,2)</f>
        <v>0</v>
      </c>
      <c r="BL165" s="16" t="s">
        <v>138</v>
      </c>
      <c r="BM165" s="185" t="s">
        <v>277</v>
      </c>
    </row>
    <row r="166" spans="1:65" s="2" customFormat="1" ht="11.25">
      <c r="A166" s="33"/>
      <c r="B166" s="34"/>
      <c r="C166" s="35"/>
      <c r="D166" s="187" t="s">
        <v>140</v>
      </c>
      <c r="E166" s="35"/>
      <c r="F166" s="188" t="s">
        <v>278</v>
      </c>
      <c r="G166" s="35"/>
      <c r="H166" s="35"/>
      <c r="I166" s="189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140</v>
      </c>
      <c r="AU166" s="16" t="s">
        <v>85</v>
      </c>
    </row>
    <row r="167" spans="1:65" s="13" customFormat="1" ht="11.25">
      <c r="B167" s="192"/>
      <c r="C167" s="193"/>
      <c r="D167" s="194" t="s">
        <v>142</v>
      </c>
      <c r="E167" s="195" t="s">
        <v>27</v>
      </c>
      <c r="F167" s="196" t="s">
        <v>279</v>
      </c>
      <c r="G167" s="193"/>
      <c r="H167" s="197">
        <v>2.2000000000000002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142</v>
      </c>
      <c r="AU167" s="203" t="s">
        <v>85</v>
      </c>
      <c r="AV167" s="13" t="s">
        <v>85</v>
      </c>
      <c r="AW167" s="13" t="s">
        <v>34</v>
      </c>
      <c r="AX167" s="13" t="s">
        <v>82</v>
      </c>
      <c r="AY167" s="203" t="s">
        <v>132</v>
      </c>
    </row>
    <row r="168" spans="1:65" s="2" customFormat="1" ht="24.2" customHeight="1">
      <c r="A168" s="33"/>
      <c r="B168" s="34"/>
      <c r="C168" s="173" t="s">
        <v>280</v>
      </c>
      <c r="D168" s="173" t="s">
        <v>134</v>
      </c>
      <c r="E168" s="174" t="s">
        <v>281</v>
      </c>
      <c r="F168" s="175" t="s">
        <v>282</v>
      </c>
      <c r="G168" s="176" t="s">
        <v>180</v>
      </c>
      <c r="H168" s="177">
        <v>340</v>
      </c>
      <c r="I168" s="178"/>
      <c r="J168" s="179">
        <f>ROUND(I168*H168,2)</f>
        <v>0</v>
      </c>
      <c r="K168" s="180"/>
      <c r="L168" s="38"/>
      <c r="M168" s="181" t="s">
        <v>27</v>
      </c>
      <c r="N168" s="182" t="s">
        <v>45</v>
      </c>
      <c r="O168" s="63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5" t="s">
        <v>138</v>
      </c>
      <c r="AT168" s="185" t="s">
        <v>134</v>
      </c>
      <c r="AU168" s="185" t="s">
        <v>85</v>
      </c>
      <c r="AY168" s="16" t="s">
        <v>132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6" t="s">
        <v>82</v>
      </c>
      <c r="BK168" s="186">
        <f>ROUND(I168*H168,2)</f>
        <v>0</v>
      </c>
      <c r="BL168" s="16" t="s">
        <v>138</v>
      </c>
      <c r="BM168" s="185" t="s">
        <v>283</v>
      </c>
    </row>
    <row r="169" spans="1:65" s="2" customFormat="1" ht="11.25">
      <c r="A169" s="33"/>
      <c r="B169" s="34"/>
      <c r="C169" s="35"/>
      <c r="D169" s="187" t="s">
        <v>140</v>
      </c>
      <c r="E169" s="35"/>
      <c r="F169" s="188" t="s">
        <v>284</v>
      </c>
      <c r="G169" s="35"/>
      <c r="H169" s="35"/>
      <c r="I169" s="189"/>
      <c r="J169" s="35"/>
      <c r="K169" s="35"/>
      <c r="L169" s="38"/>
      <c r="M169" s="190"/>
      <c r="N169" s="191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140</v>
      </c>
      <c r="AU169" s="16" t="s">
        <v>85</v>
      </c>
    </row>
    <row r="170" spans="1:65" s="13" customFormat="1" ht="11.25">
      <c r="B170" s="192"/>
      <c r="C170" s="193"/>
      <c r="D170" s="194" t="s">
        <v>142</v>
      </c>
      <c r="E170" s="195" t="s">
        <v>27</v>
      </c>
      <c r="F170" s="196" t="s">
        <v>285</v>
      </c>
      <c r="G170" s="193"/>
      <c r="H170" s="197">
        <v>340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142</v>
      </c>
      <c r="AU170" s="203" t="s">
        <v>85</v>
      </c>
      <c r="AV170" s="13" t="s">
        <v>85</v>
      </c>
      <c r="AW170" s="13" t="s">
        <v>34</v>
      </c>
      <c r="AX170" s="13" t="s">
        <v>82</v>
      </c>
      <c r="AY170" s="203" t="s">
        <v>132</v>
      </c>
    </row>
    <row r="171" spans="1:65" s="2" customFormat="1" ht="24.2" customHeight="1">
      <c r="A171" s="33"/>
      <c r="B171" s="34"/>
      <c r="C171" s="173" t="s">
        <v>286</v>
      </c>
      <c r="D171" s="173" t="s">
        <v>134</v>
      </c>
      <c r="E171" s="174" t="s">
        <v>287</v>
      </c>
      <c r="F171" s="175" t="s">
        <v>288</v>
      </c>
      <c r="G171" s="176" t="s">
        <v>180</v>
      </c>
      <c r="H171" s="177">
        <v>2.2000000000000002</v>
      </c>
      <c r="I171" s="178"/>
      <c r="J171" s="179">
        <f>ROUND(I171*H171,2)</f>
        <v>0</v>
      </c>
      <c r="K171" s="180"/>
      <c r="L171" s="38"/>
      <c r="M171" s="181" t="s">
        <v>27</v>
      </c>
      <c r="N171" s="182" t="s">
        <v>45</v>
      </c>
      <c r="O171" s="63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5" t="s">
        <v>138</v>
      </c>
      <c r="AT171" s="185" t="s">
        <v>134</v>
      </c>
      <c r="AU171" s="185" t="s">
        <v>85</v>
      </c>
      <c r="AY171" s="16" t="s">
        <v>132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6" t="s">
        <v>82</v>
      </c>
      <c r="BK171" s="186">
        <f>ROUND(I171*H171,2)</f>
        <v>0</v>
      </c>
      <c r="BL171" s="16" t="s">
        <v>138</v>
      </c>
      <c r="BM171" s="185" t="s">
        <v>289</v>
      </c>
    </row>
    <row r="172" spans="1:65" s="2" customFormat="1" ht="11.25">
      <c r="A172" s="33"/>
      <c r="B172" s="34"/>
      <c r="C172" s="35"/>
      <c r="D172" s="187" t="s">
        <v>140</v>
      </c>
      <c r="E172" s="35"/>
      <c r="F172" s="188" t="s">
        <v>290</v>
      </c>
      <c r="G172" s="35"/>
      <c r="H172" s="35"/>
      <c r="I172" s="189"/>
      <c r="J172" s="35"/>
      <c r="K172" s="35"/>
      <c r="L172" s="38"/>
      <c r="M172" s="190"/>
      <c r="N172" s="191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140</v>
      </c>
      <c r="AU172" s="16" t="s">
        <v>85</v>
      </c>
    </row>
    <row r="173" spans="1:65" s="13" customFormat="1" ht="11.25">
      <c r="B173" s="192"/>
      <c r="C173" s="193"/>
      <c r="D173" s="194" t="s">
        <v>142</v>
      </c>
      <c r="E173" s="195" t="s">
        <v>27</v>
      </c>
      <c r="F173" s="196" t="s">
        <v>279</v>
      </c>
      <c r="G173" s="193"/>
      <c r="H173" s="197">
        <v>2.2000000000000002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142</v>
      </c>
      <c r="AU173" s="203" t="s">
        <v>85</v>
      </c>
      <c r="AV173" s="13" t="s">
        <v>85</v>
      </c>
      <c r="AW173" s="13" t="s">
        <v>34</v>
      </c>
      <c r="AX173" s="13" t="s">
        <v>82</v>
      </c>
      <c r="AY173" s="203" t="s">
        <v>132</v>
      </c>
    </row>
    <row r="174" spans="1:65" s="2" customFormat="1" ht="24.2" customHeight="1">
      <c r="A174" s="33"/>
      <c r="B174" s="34"/>
      <c r="C174" s="173" t="s">
        <v>291</v>
      </c>
      <c r="D174" s="173" t="s">
        <v>134</v>
      </c>
      <c r="E174" s="174" t="s">
        <v>292</v>
      </c>
      <c r="F174" s="175" t="s">
        <v>293</v>
      </c>
      <c r="G174" s="176" t="s">
        <v>180</v>
      </c>
      <c r="H174" s="177">
        <v>37.4</v>
      </c>
      <c r="I174" s="178"/>
      <c r="J174" s="179">
        <f>ROUND(I174*H174,2)</f>
        <v>0</v>
      </c>
      <c r="K174" s="180"/>
      <c r="L174" s="38"/>
      <c r="M174" s="181" t="s">
        <v>27</v>
      </c>
      <c r="N174" s="182" t="s">
        <v>45</v>
      </c>
      <c r="O174" s="63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5" t="s">
        <v>138</v>
      </c>
      <c r="AT174" s="185" t="s">
        <v>134</v>
      </c>
      <c r="AU174" s="185" t="s">
        <v>85</v>
      </c>
      <c r="AY174" s="16" t="s">
        <v>132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6" t="s">
        <v>82</v>
      </c>
      <c r="BK174" s="186">
        <f>ROUND(I174*H174,2)</f>
        <v>0</v>
      </c>
      <c r="BL174" s="16" t="s">
        <v>138</v>
      </c>
      <c r="BM174" s="185" t="s">
        <v>294</v>
      </c>
    </row>
    <row r="175" spans="1:65" s="2" customFormat="1" ht="11.25">
      <c r="A175" s="33"/>
      <c r="B175" s="34"/>
      <c r="C175" s="35"/>
      <c r="D175" s="187" t="s">
        <v>140</v>
      </c>
      <c r="E175" s="35"/>
      <c r="F175" s="188" t="s">
        <v>295</v>
      </c>
      <c r="G175" s="35"/>
      <c r="H175" s="35"/>
      <c r="I175" s="189"/>
      <c r="J175" s="35"/>
      <c r="K175" s="35"/>
      <c r="L175" s="38"/>
      <c r="M175" s="190"/>
      <c r="N175" s="191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140</v>
      </c>
      <c r="AU175" s="16" t="s">
        <v>85</v>
      </c>
    </row>
    <row r="176" spans="1:65" s="13" customFormat="1" ht="11.25">
      <c r="B176" s="192"/>
      <c r="C176" s="193"/>
      <c r="D176" s="194" t="s">
        <v>142</v>
      </c>
      <c r="E176" s="195" t="s">
        <v>27</v>
      </c>
      <c r="F176" s="196" t="s">
        <v>296</v>
      </c>
      <c r="G176" s="193"/>
      <c r="H176" s="197">
        <v>37.4</v>
      </c>
      <c r="I176" s="198"/>
      <c r="J176" s="193"/>
      <c r="K176" s="193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142</v>
      </c>
      <c r="AU176" s="203" t="s">
        <v>85</v>
      </c>
      <c r="AV176" s="13" t="s">
        <v>85</v>
      </c>
      <c r="AW176" s="13" t="s">
        <v>34</v>
      </c>
      <c r="AX176" s="13" t="s">
        <v>82</v>
      </c>
      <c r="AY176" s="203" t="s">
        <v>132</v>
      </c>
    </row>
    <row r="177" spans="1:65" s="2" customFormat="1" ht="24.2" customHeight="1">
      <c r="A177" s="33"/>
      <c r="B177" s="34"/>
      <c r="C177" s="173" t="s">
        <v>297</v>
      </c>
      <c r="D177" s="173" t="s">
        <v>134</v>
      </c>
      <c r="E177" s="174" t="s">
        <v>298</v>
      </c>
      <c r="F177" s="175" t="s">
        <v>299</v>
      </c>
      <c r="G177" s="176" t="s">
        <v>180</v>
      </c>
      <c r="H177" s="177">
        <v>340</v>
      </c>
      <c r="I177" s="178"/>
      <c r="J177" s="179">
        <f>ROUND(I177*H177,2)</f>
        <v>0</v>
      </c>
      <c r="K177" s="180"/>
      <c r="L177" s="38"/>
      <c r="M177" s="181" t="s">
        <v>27</v>
      </c>
      <c r="N177" s="182" t="s">
        <v>45</v>
      </c>
      <c r="O177" s="63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5" t="s">
        <v>138</v>
      </c>
      <c r="AT177" s="185" t="s">
        <v>134</v>
      </c>
      <c r="AU177" s="185" t="s">
        <v>85</v>
      </c>
      <c r="AY177" s="16" t="s">
        <v>132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6" t="s">
        <v>82</v>
      </c>
      <c r="BK177" s="186">
        <f>ROUND(I177*H177,2)</f>
        <v>0</v>
      </c>
      <c r="BL177" s="16" t="s">
        <v>138</v>
      </c>
      <c r="BM177" s="185" t="s">
        <v>300</v>
      </c>
    </row>
    <row r="178" spans="1:65" s="2" customFormat="1" ht="11.25">
      <c r="A178" s="33"/>
      <c r="B178" s="34"/>
      <c r="C178" s="35"/>
      <c r="D178" s="187" t="s">
        <v>140</v>
      </c>
      <c r="E178" s="35"/>
      <c r="F178" s="188" t="s">
        <v>301</v>
      </c>
      <c r="G178" s="35"/>
      <c r="H178" s="35"/>
      <c r="I178" s="189"/>
      <c r="J178" s="35"/>
      <c r="K178" s="35"/>
      <c r="L178" s="38"/>
      <c r="M178" s="190"/>
      <c r="N178" s="191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140</v>
      </c>
      <c r="AU178" s="16" t="s">
        <v>85</v>
      </c>
    </row>
    <row r="179" spans="1:65" s="2" customFormat="1" ht="19.5">
      <c r="A179" s="33"/>
      <c r="B179" s="34"/>
      <c r="C179" s="35"/>
      <c r="D179" s="194" t="s">
        <v>190</v>
      </c>
      <c r="E179" s="35"/>
      <c r="F179" s="204" t="s">
        <v>302</v>
      </c>
      <c r="G179" s="35"/>
      <c r="H179" s="35"/>
      <c r="I179" s="189"/>
      <c r="J179" s="35"/>
      <c r="K179" s="35"/>
      <c r="L179" s="38"/>
      <c r="M179" s="190"/>
      <c r="N179" s="191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190</v>
      </c>
      <c r="AU179" s="16" t="s">
        <v>85</v>
      </c>
    </row>
    <row r="180" spans="1:65" s="13" customFormat="1" ht="11.25">
      <c r="B180" s="192"/>
      <c r="C180" s="193"/>
      <c r="D180" s="194" t="s">
        <v>142</v>
      </c>
      <c r="E180" s="195" t="s">
        <v>27</v>
      </c>
      <c r="F180" s="196" t="s">
        <v>285</v>
      </c>
      <c r="G180" s="193"/>
      <c r="H180" s="197">
        <v>340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142</v>
      </c>
      <c r="AU180" s="203" t="s">
        <v>85</v>
      </c>
      <c r="AV180" s="13" t="s">
        <v>85</v>
      </c>
      <c r="AW180" s="13" t="s">
        <v>34</v>
      </c>
      <c r="AX180" s="13" t="s">
        <v>74</v>
      </c>
      <c r="AY180" s="203" t="s">
        <v>132</v>
      </c>
    </row>
    <row r="181" spans="1:65" s="2" customFormat="1" ht="24.2" customHeight="1">
      <c r="A181" s="33"/>
      <c r="B181" s="34"/>
      <c r="C181" s="173" t="s">
        <v>303</v>
      </c>
      <c r="D181" s="173" t="s">
        <v>134</v>
      </c>
      <c r="E181" s="174" t="s">
        <v>304</v>
      </c>
      <c r="F181" s="175" t="s">
        <v>305</v>
      </c>
      <c r="G181" s="176" t="s">
        <v>180</v>
      </c>
      <c r="H181" s="177">
        <v>6460</v>
      </c>
      <c r="I181" s="178"/>
      <c r="J181" s="179">
        <f>ROUND(I181*H181,2)</f>
        <v>0</v>
      </c>
      <c r="K181" s="180"/>
      <c r="L181" s="38"/>
      <c r="M181" s="181" t="s">
        <v>27</v>
      </c>
      <c r="N181" s="182" t="s">
        <v>45</v>
      </c>
      <c r="O181" s="63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5" t="s">
        <v>138</v>
      </c>
      <c r="AT181" s="185" t="s">
        <v>134</v>
      </c>
      <c r="AU181" s="185" t="s">
        <v>85</v>
      </c>
      <c r="AY181" s="16" t="s">
        <v>132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6" t="s">
        <v>82</v>
      </c>
      <c r="BK181" s="186">
        <f>ROUND(I181*H181,2)</f>
        <v>0</v>
      </c>
      <c r="BL181" s="16" t="s">
        <v>138</v>
      </c>
      <c r="BM181" s="185" t="s">
        <v>306</v>
      </c>
    </row>
    <row r="182" spans="1:65" s="2" customFormat="1" ht="11.25">
      <c r="A182" s="33"/>
      <c r="B182" s="34"/>
      <c r="C182" s="35"/>
      <c r="D182" s="187" t="s">
        <v>140</v>
      </c>
      <c r="E182" s="35"/>
      <c r="F182" s="188" t="s">
        <v>307</v>
      </c>
      <c r="G182" s="35"/>
      <c r="H182" s="35"/>
      <c r="I182" s="189"/>
      <c r="J182" s="35"/>
      <c r="K182" s="35"/>
      <c r="L182" s="38"/>
      <c r="M182" s="190"/>
      <c r="N182" s="191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140</v>
      </c>
      <c r="AU182" s="16" t="s">
        <v>85</v>
      </c>
    </row>
    <row r="183" spans="1:65" s="13" customFormat="1" ht="11.25">
      <c r="B183" s="192"/>
      <c r="C183" s="193"/>
      <c r="D183" s="194" t="s">
        <v>142</v>
      </c>
      <c r="E183" s="195" t="s">
        <v>27</v>
      </c>
      <c r="F183" s="196" t="s">
        <v>308</v>
      </c>
      <c r="G183" s="193"/>
      <c r="H183" s="197">
        <v>6460</v>
      </c>
      <c r="I183" s="198"/>
      <c r="J183" s="193"/>
      <c r="K183" s="193"/>
      <c r="L183" s="199"/>
      <c r="M183" s="216"/>
      <c r="N183" s="217"/>
      <c r="O183" s="217"/>
      <c r="P183" s="217"/>
      <c r="Q183" s="217"/>
      <c r="R183" s="217"/>
      <c r="S183" s="217"/>
      <c r="T183" s="218"/>
      <c r="AT183" s="203" t="s">
        <v>142</v>
      </c>
      <c r="AU183" s="203" t="s">
        <v>85</v>
      </c>
      <c r="AV183" s="13" t="s">
        <v>85</v>
      </c>
      <c r="AW183" s="13" t="s">
        <v>34</v>
      </c>
      <c r="AX183" s="13" t="s">
        <v>82</v>
      </c>
      <c r="AY183" s="203" t="s">
        <v>132</v>
      </c>
    </row>
    <row r="184" spans="1:65" s="2" customFormat="1" ht="6.95" customHeight="1">
      <c r="A184" s="33"/>
      <c r="B184" s="46"/>
      <c r="C184" s="47"/>
      <c r="D184" s="47"/>
      <c r="E184" s="47"/>
      <c r="F184" s="47"/>
      <c r="G184" s="47"/>
      <c r="H184" s="47"/>
      <c r="I184" s="47"/>
      <c r="J184" s="47"/>
      <c r="K184" s="47"/>
      <c r="L184" s="38"/>
      <c r="M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</row>
  </sheetData>
  <sheetProtection algorithmName="SHA-512" hashValue="AELJm7NzvYLtaGrPlBmhQx1RVQHBNVvqzr4YGF0iXA8ypkfQLb8MN7gb9JTZY/4hPhMrqSOzHTaWNJ4z/lLB/A==" saltValue="SIw6jjTLvfO/kxqsgAiuxygRkHpTRKpkResGCHBvzpYEvmgIp7Cqc2loAfTPhtms0zJLhlMvdVbE/yKVYiZ1xg==" spinCount="100000" sheet="1" objects="1" scenarios="1" formatColumns="0" formatRows="0" autoFilter="0"/>
  <autoFilter ref="C85:K183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99" r:id="rId4"/>
    <hyperlink ref="F102" r:id="rId5"/>
    <hyperlink ref="F105" r:id="rId6"/>
    <hyperlink ref="F108" r:id="rId7"/>
    <hyperlink ref="F111" r:id="rId8"/>
    <hyperlink ref="F115" r:id="rId9"/>
    <hyperlink ref="F119" r:id="rId10"/>
    <hyperlink ref="F122" r:id="rId11"/>
    <hyperlink ref="F125" r:id="rId12"/>
    <hyperlink ref="F139" r:id="rId13"/>
    <hyperlink ref="F145" r:id="rId14"/>
    <hyperlink ref="F148" r:id="rId15"/>
    <hyperlink ref="F151" r:id="rId16"/>
    <hyperlink ref="F155" r:id="rId17"/>
    <hyperlink ref="F158" r:id="rId18"/>
    <hyperlink ref="F162" r:id="rId19"/>
    <hyperlink ref="F166" r:id="rId20"/>
    <hyperlink ref="F169" r:id="rId21"/>
    <hyperlink ref="F172" r:id="rId22"/>
    <hyperlink ref="F175" r:id="rId23"/>
    <hyperlink ref="F178" r:id="rId24"/>
    <hyperlink ref="F182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- 1.etapa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309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104</v>
      </c>
      <c r="F24" s="33"/>
      <c r="G24" s="33"/>
      <c r="H24" s="33"/>
      <c r="I24" s="104" t="s">
        <v>29</v>
      </c>
      <c r="J24" s="106" t="s">
        <v>105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ROUND((SUM(BE86:BE177)),  2)</f>
        <v>0</v>
      </c>
      <c r="G33" s="33"/>
      <c r="H33" s="33"/>
      <c r="I33" s="117">
        <v>0.21</v>
      </c>
      <c r="J33" s="116">
        <f>ROUND(((SUM(BE86:BE177))*I33),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ROUND((SUM(BF86:BF177)),  2)</f>
        <v>0</v>
      </c>
      <c r="G34" s="33"/>
      <c r="H34" s="33"/>
      <c r="I34" s="117">
        <v>0.15</v>
      </c>
      <c r="J34" s="116">
        <f>ROUND(((SUM(BF86:BF177))*I34),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ROUND((SUM(BG86:BG177)),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ROUND((SUM(BH86:BH177)),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ROUND((SUM(BI86:BI177)),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- 1.etapa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1153.7 - 2 - ulice U Hřiště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107</v>
      </c>
      <c r="D57" s="130"/>
      <c r="E57" s="130"/>
      <c r="F57" s="130"/>
      <c r="G57" s="130"/>
      <c r="H57" s="130"/>
      <c r="I57" s="130"/>
      <c r="J57" s="131" t="s">
        <v>108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109</v>
      </c>
    </row>
    <row r="60" spans="1:47" s="9" customFormat="1" ht="24.95" customHeight="1">
      <c r="B60" s="133"/>
      <c r="C60" s="134"/>
      <c r="D60" s="135" t="s">
        <v>110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111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112</v>
      </c>
      <c r="E62" s="142"/>
      <c r="F62" s="142"/>
      <c r="G62" s="142"/>
      <c r="H62" s="142"/>
      <c r="I62" s="142"/>
      <c r="J62" s="143">
        <f>J105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113</v>
      </c>
      <c r="E63" s="142"/>
      <c r="F63" s="142"/>
      <c r="G63" s="142"/>
      <c r="H63" s="142"/>
      <c r="I63" s="142"/>
      <c r="J63" s="143">
        <f>J119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114</v>
      </c>
      <c r="E64" s="142"/>
      <c r="F64" s="142"/>
      <c r="G64" s="142"/>
      <c r="H64" s="142"/>
      <c r="I64" s="142"/>
      <c r="J64" s="143">
        <f>J129</f>
        <v>0</v>
      </c>
      <c r="K64" s="140"/>
      <c r="L64" s="144"/>
    </row>
    <row r="65" spans="1:31" s="10" customFormat="1" ht="14.85" customHeight="1">
      <c r="B65" s="139"/>
      <c r="C65" s="140"/>
      <c r="D65" s="141" t="s">
        <v>115</v>
      </c>
      <c r="E65" s="142"/>
      <c r="F65" s="142"/>
      <c r="G65" s="142"/>
      <c r="H65" s="142"/>
      <c r="I65" s="142"/>
      <c r="J65" s="143">
        <f>J157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116</v>
      </c>
      <c r="E66" s="142"/>
      <c r="F66" s="142"/>
      <c r="G66" s="142"/>
      <c r="H66" s="142"/>
      <c r="I66" s="142"/>
      <c r="J66" s="143">
        <f>J161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- 1.etapa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1153.7 - 2 - ulice U Hřiště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21. 3. 2024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118</v>
      </c>
      <c r="D85" s="148" t="s">
        <v>59</v>
      </c>
      <c r="E85" s="148" t="s">
        <v>55</v>
      </c>
      <c r="F85" s="148" t="s">
        <v>56</v>
      </c>
      <c r="G85" s="148" t="s">
        <v>119</v>
      </c>
      <c r="H85" s="148" t="s">
        <v>120</v>
      </c>
      <c r="I85" s="148" t="s">
        <v>121</v>
      </c>
      <c r="J85" s="149" t="s">
        <v>108</v>
      </c>
      <c r="K85" s="150" t="s">
        <v>122</v>
      </c>
      <c r="L85" s="151"/>
      <c r="M85" s="67" t="s">
        <v>27</v>
      </c>
      <c r="N85" s="68" t="s">
        <v>44</v>
      </c>
      <c r="O85" s="68" t="s">
        <v>123</v>
      </c>
      <c r="P85" s="68" t="s">
        <v>124</v>
      </c>
      <c r="Q85" s="68" t="s">
        <v>125</v>
      </c>
      <c r="R85" s="68" t="s">
        <v>126</v>
      </c>
      <c r="S85" s="68" t="s">
        <v>127</v>
      </c>
      <c r="T85" s="69" t="s">
        <v>128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129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4.9353250000000006</v>
      </c>
      <c r="S86" s="71"/>
      <c r="T86" s="155">
        <f>T87</f>
        <v>210.06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109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130</v>
      </c>
      <c r="F87" s="160" t="s">
        <v>131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P88+P105+P119+P129+P161</f>
        <v>0</v>
      </c>
      <c r="Q87" s="165"/>
      <c r="R87" s="166">
        <f>R88+R105+R119+R129+R161</f>
        <v>4.9353250000000006</v>
      </c>
      <c r="S87" s="165"/>
      <c r="T87" s="167">
        <f>T88+T105+T119+T129+T161</f>
        <v>210.06</v>
      </c>
      <c r="AR87" s="168" t="s">
        <v>82</v>
      </c>
      <c r="AT87" s="169" t="s">
        <v>73</v>
      </c>
      <c r="AU87" s="169" t="s">
        <v>74</v>
      </c>
      <c r="AY87" s="168" t="s">
        <v>132</v>
      </c>
      <c r="BK87" s="170">
        <f>BK88+BK105+BK119+BK129+BK161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133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SUM(P89:P104)</f>
        <v>0</v>
      </c>
      <c r="Q88" s="165"/>
      <c r="R88" s="166">
        <f>SUM(R89:R104)</f>
        <v>0.13168000000000002</v>
      </c>
      <c r="S88" s="165"/>
      <c r="T88" s="167">
        <f>SUM(T89:T104)</f>
        <v>191.68</v>
      </c>
      <c r="AR88" s="168" t="s">
        <v>82</v>
      </c>
      <c r="AT88" s="169" t="s">
        <v>73</v>
      </c>
      <c r="AU88" s="169" t="s">
        <v>82</v>
      </c>
      <c r="AY88" s="168" t="s">
        <v>132</v>
      </c>
      <c r="BK88" s="170">
        <f>SUM(BK89:BK104)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134</v>
      </c>
      <c r="E89" s="174" t="s">
        <v>310</v>
      </c>
      <c r="F89" s="175" t="s">
        <v>311</v>
      </c>
      <c r="G89" s="176" t="s">
        <v>137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138</v>
      </c>
      <c r="AT89" s="185" t="s">
        <v>134</v>
      </c>
      <c r="AU89" s="185" t="s">
        <v>85</v>
      </c>
      <c r="AY89" s="16" t="s">
        <v>132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138</v>
      </c>
      <c r="BM89" s="185" t="s">
        <v>312</v>
      </c>
    </row>
    <row r="90" spans="1:65" s="2" customFormat="1" ht="11.25">
      <c r="A90" s="33"/>
      <c r="B90" s="34"/>
      <c r="C90" s="35"/>
      <c r="D90" s="187" t="s">
        <v>140</v>
      </c>
      <c r="E90" s="35"/>
      <c r="F90" s="188" t="s">
        <v>313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140</v>
      </c>
      <c r="AU90" s="16" t="s">
        <v>85</v>
      </c>
    </row>
    <row r="91" spans="1:65" s="2" customFormat="1" ht="19.5">
      <c r="A91" s="33"/>
      <c r="B91" s="34"/>
      <c r="C91" s="35"/>
      <c r="D91" s="194" t="s">
        <v>190</v>
      </c>
      <c r="E91" s="35"/>
      <c r="F91" s="204" t="s">
        <v>314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190</v>
      </c>
      <c r="AU91" s="16" t="s">
        <v>85</v>
      </c>
    </row>
    <row r="92" spans="1:65" s="13" customFormat="1" ht="11.25">
      <c r="B92" s="192"/>
      <c r="C92" s="193"/>
      <c r="D92" s="194" t="s">
        <v>142</v>
      </c>
      <c r="E92" s="195" t="s">
        <v>27</v>
      </c>
      <c r="F92" s="196" t="s">
        <v>315</v>
      </c>
      <c r="G92" s="193"/>
      <c r="H92" s="197">
        <v>1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142</v>
      </c>
      <c r="AU92" s="203" t="s">
        <v>85</v>
      </c>
      <c r="AV92" s="13" t="s">
        <v>85</v>
      </c>
      <c r="AW92" s="13" t="s">
        <v>34</v>
      </c>
      <c r="AX92" s="13" t="s">
        <v>82</v>
      </c>
      <c r="AY92" s="203" t="s">
        <v>132</v>
      </c>
    </row>
    <row r="93" spans="1:65" s="2" customFormat="1" ht="37.9" customHeight="1">
      <c r="A93" s="33"/>
      <c r="B93" s="34"/>
      <c r="C93" s="173" t="s">
        <v>85</v>
      </c>
      <c r="D93" s="173" t="s">
        <v>134</v>
      </c>
      <c r="E93" s="174" t="s">
        <v>316</v>
      </c>
      <c r="F93" s="175" t="s">
        <v>317</v>
      </c>
      <c r="G93" s="176" t="s">
        <v>137</v>
      </c>
      <c r="H93" s="177">
        <v>9</v>
      </c>
      <c r="I93" s="178"/>
      <c r="J93" s="179">
        <f>ROUND(I93*H93,2)</f>
        <v>0</v>
      </c>
      <c r="K93" s="180"/>
      <c r="L93" s="38"/>
      <c r="M93" s="181" t="s">
        <v>27</v>
      </c>
      <c r="N93" s="182" t="s">
        <v>45</v>
      </c>
      <c r="O93" s="63"/>
      <c r="P93" s="183">
        <f>O93*H93</f>
        <v>0</v>
      </c>
      <c r="Q93" s="183">
        <v>0</v>
      </c>
      <c r="R93" s="183">
        <f>Q93*H93</f>
        <v>0</v>
      </c>
      <c r="S93" s="183">
        <v>0.22</v>
      </c>
      <c r="T93" s="184">
        <f>S93*H93</f>
        <v>1.98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5" t="s">
        <v>138</v>
      </c>
      <c r="AT93" s="185" t="s">
        <v>134</v>
      </c>
      <c r="AU93" s="185" t="s">
        <v>85</v>
      </c>
      <c r="AY93" s="16" t="s">
        <v>132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82</v>
      </c>
      <c r="BK93" s="186">
        <f>ROUND(I93*H93,2)</f>
        <v>0</v>
      </c>
      <c r="BL93" s="16" t="s">
        <v>138</v>
      </c>
      <c r="BM93" s="185" t="s">
        <v>318</v>
      </c>
    </row>
    <row r="94" spans="1:65" s="2" customFormat="1" ht="11.25">
      <c r="A94" s="33"/>
      <c r="B94" s="34"/>
      <c r="C94" s="35"/>
      <c r="D94" s="187" t="s">
        <v>140</v>
      </c>
      <c r="E94" s="35"/>
      <c r="F94" s="188" t="s">
        <v>319</v>
      </c>
      <c r="G94" s="35"/>
      <c r="H94" s="35"/>
      <c r="I94" s="189"/>
      <c r="J94" s="35"/>
      <c r="K94" s="35"/>
      <c r="L94" s="38"/>
      <c r="M94" s="190"/>
      <c r="N94" s="191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140</v>
      </c>
      <c r="AU94" s="16" t="s">
        <v>85</v>
      </c>
    </row>
    <row r="95" spans="1:65" s="13" customFormat="1" ht="11.25">
      <c r="B95" s="192"/>
      <c r="C95" s="193"/>
      <c r="D95" s="194" t="s">
        <v>142</v>
      </c>
      <c r="E95" s="195" t="s">
        <v>27</v>
      </c>
      <c r="F95" s="196" t="s">
        <v>185</v>
      </c>
      <c r="G95" s="193"/>
      <c r="H95" s="197">
        <v>9</v>
      </c>
      <c r="I95" s="198"/>
      <c r="J95" s="193"/>
      <c r="K95" s="193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142</v>
      </c>
      <c r="AU95" s="203" t="s">
        <v>85</v>
      </c>
      <c r="AV95" s="13" t="s">
        <v>85</v>
      </c>
      <c r="AW95" s="13" t="s">
        <v>34</v>
      </c>
      <c r="AX95" s="13" t="s">
        <v>82</v>
      </c>
      <c r="AY95" s="203" t="s">
        <v>132</v>
      </c>
    </row>
    <row r="96" spans="1:65" s="2" customFormat="1" ht="24.2" customHeight="1">
      <c r="A96" s="33"/>
      <c r="B96" s="34"/>
      <c r="C96" s="173" t="s">
        <v>149</v>
      </c>
      <c r="D96" s="173" t="s">
        <v>134</v>
      </c>
      <c r="E96" s="174" t="s">
        <v>320</v>
      </c>
      <c r="F96" s="175" t="s">
        <v>321</v>
      </c>
      <c r="G96" s="176" t="s">
        <v>137</v>
      </c>
      <c r="H96" s="177">
        <v>823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1.6000000000000001E-4</v>
      </c>
      <c r="R96" s="183">
        <f>Q96*H96</f>
        <v>0.13168000000000002</v>
      </c>
      <c r="S96" s="183">
        <v>0.23</v>
      </c>
      <c r="T96" s="184">
        <f>S96*H96</f>
        <v>189.29000000000002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138</v>
      </c>
      <c r="AT96" s="185" t="s">
        <v>134</v>
      </c>
      <c r="AU96" s="185" t="s">
        <v>85</v>
      </c>
      <c r="AY96" s="16" t="s">
        <v>132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138</v>
      </c>
      <c r="BM96" s="185" t="s">
        <v>322</v>
      </c>
    </row>
    <row r="97" spans="1:65" s="2" customFormat="1" ht="11.25">
      <c r="A97" s="33"/>
      <c r="B97" s="34"/>
      <c r="C97" s="35"/>
      <c r="D97" s="187" t="s">
        <v>140</v>
      </c>
      <c r="E97" s="35"/>
      <c r="F97" s="188" t="s">
        <v>323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140</v>
      </c>
      <c r="AU97" s="16" t="s">
        <v>85</v>
      </c>
    </row>
    <row r="98" spans="1:65" s="13" customFormat="1" ht="11.25">
      <c r="B98" s="192"/>
      <c r="C98" s="193"/>
      <c r="D98" s="194" t="s">
        <v>142</v>
      </c>
      <c r="E98" s="195" t="s">
        <v>27</v>
      </c>
      <c r="F98" s="196" t="s">
        <v>324</v>
      </c>
      <c r="G98" s="193"/>
      <c r="H98" s="197">
        <v>823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142</v>
      </c>
      <c r="AU98" s="203" t="s">
        <v>85</v>
      </c>
      <c r="AV98" s="13" t="s">
        <v>85</v>
      </c>
      <c r="AW98" s="13" t="s">
        <v>34</v>
      </c>
      <c r="AX98" s="13" t="s">
        <v>82</v>
      </c>
      <c r="AY98" s="203" t="s">
        <v>132</v>
      </c>
    </row>
    <row r="99" spans="1:65" s="2" customFormat="1" ht="24.2" customHeight="1">
      <c r="A99" s="33"/>
      <c r="B99" s="34"/>
      <c r="C99" s="173" t="s">
        <v>138</v>
      </c>
      <c r="D99" s="173" t="s">
        <v>134</v>
      </c>
      <c r="E99" s="174" t="s">
        <v>150</v>
      </c>
      <c r="F99" s="175" t="s">
        <v>151</v>
      </c>
      <c r="G99" s="176" t="s">
        <v>152</v>
      </c>
      <c r="H99" s="177">
        <v>2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0.20499999999999999</v>
      </c>
      <c r="T99" s="184">
        <f>S99*H99</f>
        <v>0.41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138</v>
      </c>
      <c r="AT99" s="185" t="s">
        <v>134</v>
      </c>
      <c r="AU99" s="185" t="s">
        <v>85</v>
      </c>
      <c r="AY99" s="16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138</v>
      </c>
      <c r="BM99" s="185" t="s">
        <v>325</v>
      </c>
    </row>
    <row r="100" spans="1:65" s="2" customFormat="1" ht="11.25">
      <c r="A100" s="33"/>
      <c r="B100" s="34"/>
      <c r="C100" s="35"/>
      <c r="D100" s="187" t="s">
        <v>140</v>
      </c>
      <c r="E100" s="35"/>
      <c r="F100" s="188" t="s">
        <v>154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140</v>
      </c>
      <c r="AU100" s="16" t="s">
        <v>85</v>
      </c>
    </row>
    <row r="101" spans="1:65" s="13" customFormat="1" ht="11.25">
      <c r="B101" s="192"/>
      <c r="C101" s="193"/>
      <c r="D101" s="194" t="s">
        <v>142</v>
      </c>
      <c r="E101" s="195" t="s">
        <v>27</v>
      </c>
      <c r="F101" s="196" t="s">
        <v>85</v>
      </c>
      <c r="G101" s="193"/>
      <c r="H101" s="197">
        <v>2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142</v>
      </c>
      <c r="AU101" s="203" t="s">
        <v>85</v>
      </c>
      <c r="AV101" s="13" t="s">
        <v>85</v>
      </c>
      <c r="AW101" s="13" t="s">
        <v>34</v>
      </c>
      <c r="AX101" s="13" t="s">
        <v>82</v>
      </c>
      <c r="AY101" s="203" t="s">
        <v>132</v>
      </c>
    </row>
    <row r="102" spans="1:65" s="2" customFormat="1" ht="37.9" customHeight="1">
      <c r="A102" s="33"/>
      <c r="B102" s="34"/>
      <c r="C102" s="173" t="s">
        <v>160</v>
      </c>
      <c r="D102" s="173" t="s">
        <v>134</v>
      </c>
      <c r="E102" s="174" t="s">
        <v>156</v>
      </c>
      <c r="F102" s="175" t="s">
        <v>157</v>
      </c>
      <c r="G102" s="176" t="s">
        <v>152</v>
      </c>
      <c r="H102" s="177">
        <v>2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138</v>
      </c>
      <c r="AT102" s="185" t="s">
        <v>134</v>
      </c>
      <c r="AU102" s="185" t="s">
        <v>85</v>
      </c>
      <c r="AY102" s="16" t="s">
        <v>132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138</v>
      </c>
      <c r="BM102" s="185" t="s">
        <v>326</v>
      </c>
    </row>
    <row r="103" spans="1:65" s="2" customFormat="1" ht="11.25">
      <c r="A103" s="33"/>
      <c r="B103" s="34"/>
      <c r="C103" s="35"/>
      <c r="D103" s="187" t="s">
        <v>140</v>
      </c>
      <c r="E103" s="35"/>
      <c r="F103" s="188" t="s">
        <v>159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140</v>
      </c>
      <c r="AU103" s="16" t="s">
        <v>85</v>
      </c>
    </row>
    <row r="104" spans="1:65" s="13" customFormat="1" ht="11.25">
      <c r="B104" s="192"/>
      <c r="C104" s="193"/>
      <c r="D104" s="194" t="s">
        <v>142</v>
      </c>
      <c r="E104" s="195" t="s">
        <v>27</v>
      </c>
      <c r="F104" s="196" t="s">
        <v>85</v>
      </c>
      <c r="G104" s="193"/>
      <c r="H104" s="197">
        <v>2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142</v>
      </c>
      <c r="AU104" s="203" t="s">
        <v>85</v>
      </c>
      <c r="AV104" s="13" t="s">
        <v>85</v>
      </c>
      <c r="AW104" s="13" t="s">
        <v>34</v>
      </c>
      <c r="AX104" s="13" t="s">
        <v>82</v>
      </c>
      <c r="AY104" s="203" t="s">
        <v>132</v>
      </c>
    </row>
    <row r="105" spans="1:65" s="12" customFormat="1" ht="22.9" customHeight="1">
      <c r="B105" s="157"/>
      <c r="C105" s="158"/>
      <c r="D105" s="159" t="s">
        <v>73</v>
      </c>
      <c r="E105" s="171" t="s">
        <v>160</v>
      </c>
      <c r="F105" s="171" t="s">
        <v>184</v>
      </c>
      <c r="G105" s="158"/>
      <c r="H105" s="158"/>
      <c r="I105" s="161"/>
      <c r="J105" s="172">
        <f>BK105</f>
        <v>0</v>
      </c>
      <c r="K105" s="158"/>
      <c r="L105" s="163"/>
      <c r="M105" s="164"/>
      <c r="N105" s="165"/>
      <c r="O105" s="165"/>
      <c r="P105" s="166">
        <f>SUM(P106:P118)</f>
        <v>0</v>
      </c>
      <c r="Q105" s="165"/>
      <c r="R105" s="166">
        <f>SUM(R106:R118)</f>
        <v>0.58433000000000002</v>
      </c>
      <c r="S105" s="165"/>
      <c r="T105" s="167">
        <f>SUM(T106:T118)</f>
        <v>0</v>
      </c>
      <c r="AR105" s="168" t="s">
        <v>82</v>
      </c>
      <c r="AT105" s="169" t="s">
        <v>73</v>
      </c>
      <c r="AU105" s="169" t="s">
        <v>82</v>
      </c>
      <c r="AY105" s="168" t="s">
        <v>132</v>
      </c>
      <c r="BK105" s="170">
        <f>SUM(BK106:BK118)</f>
        <v>0</v>
      </c>
    </row>
    <row r="106" spans="1:65" s="2" customFormat="1" ht="24.2" customHeight="1">
      <c r="A106" s="33"/>
      <c r="B106" s="34"/>
      <c r="C106" s="173" t="s">
        <v>155</v>
      </c>
      <c r="D106" s="173" t="s">
        <v>134</v>
      </c>
      <c r="E106" s="174" t="s">
        <v>186</v>
      </c>
      <c r="F106" s="175" t="s">
        <v>187</v>
      </c>
      <c r="G106" s="176" t="s">
        <v>137</v>
      </c>
      <c r="H106" s="177">
        <v>823</v>
      </c>
      <c r="I106" s="178"/>
      <c r="J106" s="179">
        <f>ROUND(I106*H106,2)</f>
        <v>0</v>
      </c>
      <c r="K106" s="180"/>
      <c r="L106" s="38"/>
      <c r="M106" s="181" t="s">
        <v>27</v>
      </c>
      <c r="N106" s="182" t="s">
        <v>45</v>
      </c>
      <c r="O106" s="63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5" t="s">
        <v>138</v>
      </c>
      <c r="AT106" s="185" t="s">
        <v>134</v>
      </c>
      <c r="AU106" s="185" t="s">
        <v>85</v>
      </c>
      <c r="AY106" s="16" t="s">
        <v>132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6" t="s">
        <v>82</v>
      </c>
      <c r="BK106" s="186">
        <f>ROUND(I106*H106,2)</f>
        <v>0</v>
      </c>
      <c r="BL106" s="16" t="s">
        <v>138</v>
      </c>
      <c r="BM106" s="185" t="s">
        <v>327</v>
      </c>
    </row>
    <row r="107" spans="1:65" s="2" customFormat="1" ht="11.25">
      <c r="A107" s="33"/>
      <c r="B107" s="34"/>
      <c r="C107" s="35"/>
      <c r="D107" s="187" t="s">
        <v>140</v>
      </c>
      <c r="E107" s="35"/>
      <c r="F107" s="188" t="s">
        <v>189</v>
      </c>
      <c r="G107" s="35"/>
      <c r="H107" s="35"/>
      <c r="I107" s="189"/>
      <c r="J107" s="35"/>
      <c r="K107" s="35"/>
      <c r="L107" s="38"/>
      <c r="M107" s="190"/>
      <c r="N107" s="191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140</v>
      </c>
      <c r="AU107" s="16" t="s">
        <v>85</v>
      </c>
    </row>
    <row r="108" spans="1:65" s="2" customFormat="1" ht="19.5">
      <c r="A108" s="33"/>
      <c r="B108" s="34"/>
      <c r="C108" s="35"/>
      <c r="D108" s="194" t="s">
        <v>190</v>
      </c>
      <c r="E108" s="35"/>
      <c r="F108" s="204" t="s">
        <v>191</v>
      </c>
      <c r="G108" s="35"/>
      <c r="H108" s="35"/>
      <c r="I108" s="189"/>
      <c r="J108" s="35"/>
      <c r="K108" s="35"/>
      <c r="L108" s="38"/>
      <c r="M108" s="190"/>
      <c r="N108" s="191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190</v>
      </c>
      <c r="AU108" s="16" t="s">
        <v>85</v>
      </c>
    </row>
    <row r="109" spans="1:65" s="13" customFormat="1" ht="11.25">
      <c r="B109" s="192"/>
      <c r="C109" s="193"/>
      <c r="D109" s="194" t="s">
        <v>142</v>
      </c>
      <c r="E109" s="195" t="s">
        <v>27</v>
      </c>
      <c r="F109" s="196" t="s">
        <v>324</v>
      </c>
      <c r="G109" s="193"/>
      <c r="H109" s="197">
        <v>823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142</v>
      </c>
      <c r="AU109" s="203" t="s">
        <v>85</v>
      </c>
      <c r="AV109" s="13" t="s">
        <v>85</v>
      </c>
      <c r="AW109" s="13" t="s">
        <v>34</v>
      </c>
      <c r="AX109" s="13" t="s">
        <v>82</v>
      </c>
      <c r="AY109" s="203" t="s">
        <v>132</v>
      </c>
    </row>
    <row r="110" spans="1:65" s="2" customFormat="1" ht="16.5" customHeight="1">
      <c r="A110" s="33"/>
      <c r="B110" s="34"/>
      <c r="C110" s="173" t="s">
        <v>171</v>
      </c>
      <c r="D110" s="173" t="s">
        <v>134</v>
      </c>
      <c r="E110" s="174" t="s">
        <v>193</v>
      </c>
      <c r="F110" s="175" t="s">
        <v>194</v>
      </c>
      <c r="G110" s="176" t="s">
        <v>137</v>
      </c>
      <c r="H110" s="177">
        <v>823</v>
      </c>
      <c r="I110" s="178"/>
      <c r="J110" s="179">
        <f>ROUND(I110*H110,2)</f>
        <v>0</v>
      </c>
      <c r="K110" s="180"/>
      <c r="L110" s="38"/>
      <c r="M110" s="181" t="s">
        <v>27</v>
      </c>
      <c r="N110" s="182" t="s">
        <v>45</v>
      </c>
      <c r="O110" s="63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5" t="s">
        <v>138</v>
      </c>
      <c r="AT110" s="185" t="s">
        <v>134</v>
      </c>
      <c r="AU110" s="185" t="s">
        <v>85</v>
      </c>
      <c r="AY110" s="16" t="s">
        <v>132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6" t="s">
        <v>82</v>
      </c>
      <c r="BK110" s="186">
        <f>ROUND(I110*H110,2)</f>
        <v>0</v>
      </c>
      <c r="BL110" s="16" t="s">
        <v>138</v>
      </c>
      <c r="BM110" s="185" t="s">
        <v>328</v>
      </c>
    </row>
    <row r="111" spans="1:65" s="2" customFormat="1" ht="11.25">
      <c r="A111" s="33"/>
      <c r="B111" s="34"/>
      <c r="C111" s="35"/>
      <c r="D111" s="187" t="s">
        <v>140</v>
      </c>
      <c r="E111" s="35"/>
      <c r="F111" s="188" t="s">
        <v>196</v>
      </c>
      <c r="G111" s="35"/>
      <c r="H111" s="35"/>
      <c r="I111" s="189"/>
      <c r="J111" s="35"/>
      <c r="K111" s="35"/>
      <c r="L111" s="38"/>
      <c r="M111" s="190"/>
      <c r="N111" s="191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140</v>
      </c>
      <c r="AU111" s="16" t="s">
        <v>85</v>
      </c>
    </row>
    <row r="112" spans="1:65" s="13" customFormat="1" ht="11.25">
      <c r="B112" s="192"/>
      <c r="C112" s="193"/>
      <c r="D112" s="194" t="s">
        <v>142</v>
      </c>
      <c r="E112" s="195" t="s">
        <v>27</v>
      </c>
      <c r="F112" s="196" t="s">
        <v>324</v>
      </c>
      <c r="G112" s="193"/>
      <c r="H112" s="197">
        <v>823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142</v>
      </c>
      <c r="AU112" s="203" t="s">
        <v>85</v>
      </c>
      <c r="AV112" s="13" t="s">
        <v>85</v>
      </c>
      <c r="AW112" s="13" t="s">
        <v>34</v>
      </c>
      <c r="AX112" s="13" t="s">
        <v>82</v>
      </c>
      <c r="AY112" s="203" t="s">
        <v>132</v>
      </c>
    </row>
    <row r="113" spans="1:65" s="2" customFormat="1" ht="16.5" customHeight="1">
      <c r="A113" s="33"/>
      <c r="B113" s="34"/>
      <c r="C113" s="173" t="s">
        <v>177</v>
      </c>
      <c r="D113" s="173" t="s">
        <v>134</v>
      </c>
      <c r="E113" s="174" t="s">
        <v>198</v>
      </c>
      <c r="F113" s="175" t="s">
        <v>199</v>
      </c>
      <c r="G113" s="176" t="s">
        <v>137</v>
      </c>
      <c r="H113" s="177">
        <v>823</v>
      </c>
      <c r="I113" s="178"/>
      <c r="J113" s="179">
        <f>ROUND(I113*H113,2)</f>
        <v>0</v>
      </c>
      <c r="K113" s="180"/>
      <c r="L113" s="38"/>
      <c r="M113" s="181" t="s">
        <v>27</v>
      </c>
      <c r="N113" s="182" t="s">
        <v>45</v>
      </c>
      <c r="O113" s="63"/>
      <c r="P113" s="183">
        <f>O113*H113</f>
        <v>0</v>
      </c>
      <c r="Q113" s="183">
        <v>7.1000000000000002E-4</v>
      </c>
      <c r="R113" s="183">
        <f>Q113*H113</f>
        <v>0.58433000000000002</v>
      </c>
      <c r="S113" s="183">
        <v>0</v>
      </c>
      <c r="T113" s="184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5" t="s">
        <v>138</v>
      </c>
      <c r="AT113" s="185" t="s">
        <v>134</v>
      </c>
      <c r="AU113" s="185" t="s">
        <v>85</v>
      </c>
      <c r="AY113" s="16" t="s">
        <v>132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6" t="s">
        <v>82</v>
      </c>
      <c r="BK113" s="186">
        <f>ROUND(I113*H113,2)</f>
        <v>0</v>
      </c>
      <c r="BL113" s="16" t="s">
        <v>138</v>
      </c>
      <c r="BM113" s="185" t="s">
        <v>329</v>
      </c>
    </row>
    <row r="114" spans="1:65" s="2" customFormat="1" ht="11.25">
      <c r="A114" s="33"/>
      <c r="B114" s="34"/>
      <c r="C114" s="35"/>
      <c r="D114" s="187" t="s">
        <v>140</v>
      </c>
      <c r="E114" s="35"/>
      <c r="F114" s="188" t="s">
        <v>201</v>
      </c>
      <c r="G114" s="35"/>
      <c r="H114" s="35"/>
      <c r="I114" s="189"/>
      <c r="J114" s="35"/>
      <c r="K114" s="35"/>
      <c r="L114" s="38"/>
      <c r="M114" s="190"/>
      <c r="N114" s="191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140</v>
      </c>
      <c r="AU114" s="16" t="s">
        <v>85</v>
      </c>
    </row>
    <row r="115" spans="1:65" s="13" customFormat="1" ht="11.25">
      <c r="B115" s="192"/>
      <c r="C115" s="193"/>
      <c r="D115" s="194" t="s">
        <v>142</v>
      </c>
      <c r="E115" s="195" t="s">
        <v>27</v>
      </c>
      <c r="F115" s="196" t="s">
        <v>324</v>
      </c>
      <c r="G115" s="193"/>
      <c r="H115" s="197">
        <v>823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142</v>
      </c>
      <c r="AU115" s="203" t="s">
        <v>85</v>
      </c>
      <c r="AV115" s="13" t="s">
        <v>85</v>
      </c>
      <c r="AW115" s="13" t="s">
        <v>34</v>
      </c>
      <c r="AX115" s="13" t="s">
        <v>82</v>
      </c>
      <c r="AY115" s="203" t="s">
        <v>132</v>
      </c>
    </row>
    <row r="116" spans="1:65" s="2" customFormat="1" ht="24.2" customHeight="1">
      <c r="A116" s="33"/>
      <c r="B116" s="34"/>
      <c r="C116" s="173" t="s">
        <v>185</v>
      </c>
      <c r="D116" s="173" t="s">
        <v>134</v>
      </c>
      <c r="E116" s="174" t="s">
        <v>330</v>
      </c>
      <c r="F116" s="175" t="s">
        <v>331</v>
      </c>
      <c r="G116" s="176" t="s">
        <v>137</v>
      </c>
      <c r="H116" s="177">
        <v>823</v>
      </c>
      <c r="I116" s="178"/>
      <c r="J116" s="179">
        <f>ROUND(I116*H116,2)</f>
        <v>0</v>
      </c>
      <c r="K116" s="180"/>
      <c r="L116" s="38"/>
      <c r="M116" s="181" t="s">
        <v>27</v>
      </c>
      <c r="N116" s="182" t="s">
        <v>45</v>
      </c>
      <c r="O116" s="63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5" t="s">
        <v>138</v>
      </c>
      <c r="AT116" s="185" t="s">
        <v>134</v>
      </c>
      <c r="AU116" s="185" t="s">
        <v>85</v>
      </c>
      <c r="AY116" s="16" t="s">
        <v>132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6" t="s">
        <v>82</v>
      </c>
      <c r="BK116" s="186">
        <f>ROUND(I116*H116,2)</f>
        <v>0</v>
      </c>
      <c r="BL116" s="16" t="s">
        <v>138</v>
      </c>
      <c r="BM116" s="185" t="s">
        <v>332</v>
      </c>
    </row>
    <row r="117" spans="1:65" s="2" customFormat="1" ht="11.25">
      <c r="A117" s="33"/>
      <c r="B117" s="34"/>
      <c r="C117" s="35"/>
      <c r="D117" s="187" t="s">
        <v>140</v>
      </c>
      <c r="E117" s="35"/>
      <c r="F117" s="188" t="s">
        <v>333</v>
      </c>
      <c r="G117" s="35"/>
      <c r="H117" s="35"/>
      <c r="I117" s="189"/>
      <c r="J117" s="35"/>
      <c r="K117" s="35"/>
      <c r="L117" s="38"/>
      <c r="M117" s="190"/>
      <c r="N117" s="191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140</v>
      </c>
      <c r="AU117" s="16" t="s">
        <v>85</v>
      </c>
    </row>
    <row r="118" spans="1:65" s="13" customFormat="1" ht="11.25">
      <c r="B118" s="192"/>
      <c r="C118" s="193"/>
      <c r="D118" s="194" t="s">
        <v>142</v>
      </c>
      <c r="E118" s="195" t="s">
        <v>27</v>
      </c>
      <c r="F118" s="196" t="s">
        <v>324</v>
      </c>
      <c r="G118" s="193"/>
      <c r="H118" s="197">
        <v>823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142</v>
      </c>
      <c r="AU118" s="203" t="s">
        <v>85</v>
      </c>
      <c r="AV118" s="13" t="s">
        <v>85</v>
      </c>
      <c r="AW118" s="13" t="s">
        <v>34</v>
      </c>
      <c r="AX118" s="13" t="s">
        <v>82</v>
      </c>
      <c r="AY118" s="203" t="s">
        <v>132</v>
      </c>
    </row>
    <row r="119" spans="1:65" s="12" customFormat="1" ht="22.9" customHeight="1">
      <c r="B119" s="157"/>
      <c r="C119" s="158"/>
      <c r="D119" s="159" t="s">
        <v>73</v>
      </c>
      <c r="E119" s="171" t="s">
        <v>177</v>
      </c>
      <c r="F119" s="171" t="s">
        <v>207</v>
      </c>
      <c r="G119" s="158"/>
      <c r="H119" s="158"/>
      <c r="I119" s="161"/>
      <c r="J119" s="172">
        <f>BK119</f>
        <v>0</v>
      </c>
      <c r="K119" s="158"/>
      <c r="L119" s="163"/>
      <c r="M119" s="164"/>
      <c r="N119" s="165"/>
      <c r="O119" s="165"/>
      <c r="P119" s="166">
        <f>SUM(P120:P128)</f>
        <v>0</v>
      </c>
      <c r="Q119" s="165"/>
      <c r="R119" s="166">
        <f>SUM(R120:R128)</f>
        <v>3.8162199999999999</v>
      </c>
      <c r="S119" s="165"/>
      <c r="T119" s="167">
        <f>SUM(T120:T128)</f>
        <v>1.92</v>
      </c>
      <c r="AR119" s="168" t="s">
        <v>82</v>
      </c>
      <c r="AT119" s="169" t="s">
        <v>73</v>
      </c>
      <c r="AU119" s="169" t="s">
        <v>82</v>
      </c>
      <c r="AY119" s="168" t="s">
        <v>132</v>
      </c>
      <c r="BK119" s="170">
        <f>SUM(BK120:BK128)</f>
        <v>0</v>
      </c>
    </row>
    <row r="120" spans="1:65" s="2" customFormat="1" ht="24.2" customHeight="1">
      <c r="A120" s="33"/>
      <c r="B120" s="34"/>
      <c r="C120" s="173" t="s">
        <v>192</v>
      </c>
      <c r="D120" s="173" t="s">
        <v>134</v>
      </c>
      <c r="E120" s="174" t="s">
        <v>209</v>
      </c>
      <c r="F120" s="175" t="s">
        <v>210</v>
      </c>
      <c r="G120" s="176" t="s">
        <v>163</v>
      </c>
      <c r="H120" s="177">
        <v>1</v>
      </c>
      <c r="I120" s="178"/>
      <c r="J120" s="179">
        <f>ROUND(I120*H120,2)</f>
        <v>0</v>
      </c>
      <c r="K120" s="180"/>
      <c r="L120" s="38"/>
      <c r="M120" s="181" t="s">
        <v>27</v>
      </c>
      <c r="N120" s="182" t="s">
        <v>45</v>
      </c>
      <c r="O120" s="63"/>
      <c r="P120" s="183">
        <f>O120*H120</f>
        <v>0</v>
      </c>
      <c r="Q120" s="183">
        <v>0</v>
      </c>
      <c r="R120" s="183">
        <f>Q120*H120</f>
        <v>0</v>
      </c>
      <c r="S120" s="183">
        <v>1.92</v>
      </c>
      <c r="T120" s="184">
        <f>S120*H120</f>
        <v>1.92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5" t="s">
        <v>138</v>
      </c>
      <c r="AT120" s="185" t="s">
        <v>134</v>
      </c>
      <c r="AU120" s="185" t="s">
        <v>85</v>
      </c>
      <c r="AY120" s="16" t="s">
        <v>132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82</v>
      </c>
      <c r="BK120" s="186">
        <f>ROUND(I120*H120,2)</f>
        <v>0</v>
      </c>
      <c r="BL120" s="16" t="s">
        <v>138</v>
      </c>
      <c r="BM120" s="185" t="s">
        <v>334</v>
      </c>
    </row>
    <row r="121" spans="1:65" s="13" customFormat="1" ht="11.25">
      <c r="B121" s="192"/>
      <c r="C121" s="193"/>
      <c r="D121" s="194" t="s">
        <v>142</v>
      </c>
      <c r="E121" s="195" t="s">
        <v>27</v>
      </c>
      <c r="F121" s="196" t="s">
        <v>82</v>
      </c>
      <c r="G121" s="193"/>
      <c r="H121" s="197">
        <v>1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142</v>
      </c>
      <c r="AU121" s="203" t="s">
        <v>85</v>
      </c>
      <c r="AV121" s="13" t="s">
        <v>85</v>
      </c>
      <c r="AW121" s="13" t="s">
        <v>34</v>
      </c>
      <c r="AX121" s="13" t="s">
        <v>82</v>
      </c>
      <c r="AY121" s="203" t="s">
        <v>132</v>
      </c>
    </row>
    <row r="122" spans="1:65" s="2" customFormat="1" ht="24.2" customHeight="1">
      <c r="A122" s="33"/>
      <c r="B122" s="34"/>
      <c r="C122" s="173" t="s">
        <v>197</v>
      </c>
      <c r="D122" s="173" t="s">
        <v>134</v>
      </c>
      <c r="E122" s="174" t="s">
        <v>213</v>
      </c>
      <c r="F122" s="175" t="s">
        <v>214</v>
      </c>
      <c r="G122" s="176" t="s">
        <v>215</v>
      </c>
      <c r="H122" s="177">
        <v>1</v>
      </c>
      <c r="I122" s="178"/>
      <c r="J122" s="179">
        <f>ROUND(I122*H122,2)</f>
        <v>0</v>
      </c>
      <c r="K122" s="180"/>
      <c r="L122" s="38"/>
      <c r="M122" s="181" t="s">
        <v>27</v>
      </c>
      <c r="N122" s="182" t="s">
        <v>45</v>
      </c>
      <c r="O122" s="63"/>
      <c r="P122" s="183">
        <f>O122*H122</f>
        <v>0</v>
      </c>
      <c r="Q122" s="183">
        <v>0.34089999999999998</v>
      </c>
      <c r="R122" s="183">
        <f>Q122*H122</f>
        <v>0.34089999999999998</v>
      </c>
      <c r="S122" s="183">
        <v>0</v>
      </c>
      <c r="T122" s="18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5" t="s">
        <v>138</v>
      </c>
      <c r="AT122" s="185" t="s">
        <v>134</v>
      </c>
      <c r="AU122" s="185" t="s">
        <v>85</v>
      </c>
      <c r="AY122" s="16" t="s">
        <v>132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82</v>
      </c>
      <c r="BK122" s="186">
        <f>ROUND(I122*H122,2)</f>
        <v>0</v>
      </c>
      <c r="BL122" s="16" t="s">
        <v>138</v>
      </c>
      <c r="BM122" s="185" t="s">
        <v>335</v>
      </c>
    </row>
    <row r="123" spans="1:65" s="2" customFormat="1" ht="19.5">
      <c r="A123" s="33"/>
      <c r="B123" s="34"/>
      <c r="C123" s="35"/>
      <c r="D123" s="194" t="s">
        <v>190</v>
      </c>
      <c r="E123" s="35"/>
      <c r="F123" s="204" t="s">
        <v>217</v>
      </c>
      <c r="G123" s="35"/>
      <c r="H123" s="35"/>
      <c r="I123" s="189"/>
      <c r="J123" s="35"/>
      <c r="K123" s="35"/>
      <c r="L123" s="38"/>
      <c r="M123" s="190"/>
      <c r="N123" s="191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190</v>
      </c>
      <c r="AU123" s="16" t="s">
        <v>85</v>
      </c>
    </row>
    <row r="124" spans="1:65" s="13" customFormat="1" ht="11.25">
      <c r="B124" s="192"/>
      <c r="C124" s="193"/>
      <c r="D124" s="194" t="s">
        <v>142</v>
      </c>
      <c r="E124" s="195" t="s">
        <v>27</v>
      </c>
      <c r="F124" s="196" t="s">
        <v>82</v>
      </c>
      <c r="G124" s="193"/>
      <c r="H124" s="197">
        <v>1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142</v>
      </c>
      <c r="AU124" s="203" t="s">
        <v>85</v>
      </c>
      <c r="AV124" s="13" t="s">
        <v>85</v>
      </c>
      <c r="AW124" s="13" t="s">
        <v>34</v>
      </c>
      <c r="AX124" s="13" t="s">
        <v>74</v>
      </c>
      <c r="AY124" s="203" t="s">
        <v>132</v>
      </c>
    </row>
    <row r="125" spans="1:65" s="2" customFormat="1" ht="16.5" customHeight="1">
      <c r="A125" s="33"/>
      <c r="B125" s="34"/>
      <c r="C125" s="173" t="s">
        <v>202</v>
      </c>
      <c r="D125" s="173" t="s">
        <v>134</v>
      </c>
      <c r="E125" s="174" t="s">
        <v>336</v>
      </c>
      <c r="F125" s="175" t="s">
        <v>219</v>
      </c>
      <c r="G125" s="176" t="s">
        <v>215</v>
      </c>
      <c r="H125" s="177">
        <v>6</v>
      </c>
      <c r="I125" s="178"/>
      <c r="J125" s="179">
        <f>ROUND(I125*H125,2)</f>
        <v>0</v>
      </c>
      <c r="K125" s="180"/>
      <c r="L125" s="38"/>
      <c r="M125" s="181" t="s">
        <v>27</v>
      </c>
      <c r="N125" s="182" t="s">
        <v>45</v>
      </c>
      <c r="O125" s="63"/>
      <c r="P125" s="183">
        <f>O125*H125</f>
        <v>0</v>
      </c>
      <c r="Q125" s="183">
        <v>0.42368</v>
      </c>
      <c r="R125" s="183">
        <f>Q125*H125</f>
        <v>2.5420799999999999</v>
      </c>
      <c r="S125" s="183">
        <v>0</v>
      </c>
      <c r="T125" s="18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5" t="s">
        <v>138</v>
      </c>
      <c r="AT125" s="185" t="s">
        <v>134</v>
      </c>
      <c r="AU125" s="185" t="s">
        <v>85</v>
      </c>
      <c r="AY125" s="16" t="s">
        <v>132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6" t="s">
        <v>82</v>
      </c>
      <c r="BK125" s="186">
        <f>ROUND(I125*H125,2)</f>
        <v>0</v>
      </c>
      <c r="BL125" s="16" t="s">
        <v>138</v>
      </c>
      <c r="BM125" s="185" t="s">
        <v>337</v>
      </c>
    </row>
    <row r="126" spans="1:65" s="13" customFormat="1" ht="11.25">
      <c r="B126" s="192"/>
      <c r="C126" s="193"/>
      <c r="D126" s="194" t="s">
        <v>142</v>
      </c>
      <c r="E126" s="195" t="s">
        <v>27</v>
      </c>
      <c r="F126" s="196" t="s">
        <v>155</v>
      </c>
      <c r="G126" s="193"/>
      <c r="H126" s="197">
        <v>6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142</v>
      </c>
      <c r="AU126" s="203" t="s">
        <v>85</v>
      </c>
      <c r="AV126" s="13" t="s">
        <v>85</v>
      </c>
      <c r="AW126" s="13" t="s">
        <v>34</v>
      </c>
      <c r="AX126" s="13" t="s">
        <v>82</v>
      </c>
      <c r="AY126" s="203" t="s">
        <v>132</v>
      </c>
    </row>
    <row r="127" spans="1:65" s="2" customFormat="1" ht="24.2" customHeight="1">
      <c r="A127" s="33"/>
      <c r="B127" s="34"/>
      <c r="C127" s="173" t="s">
        <v>208</v>
      </c>
      <c r="D127" s="173" t="s">
        <v>134</v>
      </c>
      <c r="E127" s="174" t="s">
        <v>223</v>
      </c>
      <c r="F127" s="175" t="s">
        <v>224</v>
      </c>
      <c r="G127" s="176" t="s">
        <v>215</v>
      </c>
      <c r="H127" s="177">
        <v>3</v>
      </c>
      <c r="I127" s="178"/>
      <c r="J127" s="179">
        <f>ROUND(I127*H127,2)</f>
        <v>0</v>
      </c>
      <c r="K127" s="180"/>
      <c r="L127" s="38"/>
      <c r="M127" s="181" t="s">
        <v>27</v>
      </c>
      <c r="N127" s="182" t="s">
        <v>45</v>
      </c>
      <c r="O127" s="63"/>
      <c r="P127" s="183">
        <f>O127*H127</f>
        <v>0</v>
      </c>
      <c r="Q127" s="183">
        <v>0.31108000000000002</v>
      </c>
      <c r="R127" s="183">
        <f>Q127*H127</f>
        <v>0.93324000000000007</v>
      </c>
      <c r="S127" s="183">
        <v>0</v>
      </c>
      <c r="T127" s="18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5" t="s">
        <v>138</v>
      </c>
      <c r="AT127" s="185" t="s">
        <v>134</v>
      </c>
      <c r="AU127" s="185" t="s">
        <v>85</v>
      </c>
      <c r="AY127" s="16" t="s">
        <v>132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82</v>
      </c>
      <c r="BK127" s="186">
        <f>ROUND(I127*H127,2)</f>
        <v>0</v>
      </c>
      <c r="BL127" s="16" t="s">
        <v>138</v>
      </c>
      <c r="BM127" s="185" t="s">
        <v>338</v>
      </c>
    </row>
    <row r="128" spans="1:65" s="13" customFormat="1" ht="11.25">
      <c r="B128" s="192"/>
      <c r="C128" s="193"/>
      <c r="D128" s="194" t="s">
        <v>142</v>
      </c>
      <c r="E128" s="195" t="s">
        <v>27</v>
      </c>
      <c r="F128" s="196" t="s">
        <v>149</v>
      </c>
      <c r="G128" s="193"/>
      <c r="H128" s="197">
        <v>3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142</v>
      </c>
      <c r="AU128" s="203" t="s">
        <v>85</v>
      </c>
      <c r="AV128" s="13" t="s">
        <v>85</v>
      </c>
      <c r="AW128" s="13" t="s">
        <v>34</v>
      </c>
      <c r="AX128" s="13" t="s">
        <v>82</v>
      </c>
      <c r="AY128" s="203" t="s">
        <v>132</v>
      </c>
    </row>
    <row r="129" spans="1:65" s="12" customFormat="1" ht="22.9" customHeight="1">
      <c r="B129" s="157"/>
      <c r="C129" s="158"/>
      <c r="D129" s="159" t="s">
        <v>73</v>
      </c>
      <c r="E129" s="171" t="s">
        <v>185</v>
      </c>
      <c r="F129" s="171" t="s">
        <v>226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P130+SUM(P131:P157)</f>
        <v>0</v>
      </c>
      <c r="Q129" s="165"/>
      <c r="R129" s="166">
        <f>R130+SUM(R131:R157)</f>
        <v>0.40309499999999998</v>
      </c>
      <c r="S129" s="165"/>
      <c r="T129" s="167">
        <f>T130+SUM(T131:T157)</f>
        <v>16.46</v>
      </c>
      <c r="AR129" s="168" t="s">
        <v>82</v>
      </c>
      <c r="AT129" s="169" t="s">
        <v>73</v>
      </c>
      <c r="AU129" s="169" t="s">
        <v>82</v>
      </c>
      <c r="AY129" s="168" t="s">
        <v>132</v>
      </c>
      <c r="BK129" s="170">
        <f>BK130+SUM(BK131:BK157)</f>
        <v>0</v>
      </c>
    </row>
    <row r="130" spans="1:65" s="2" customFormat="1" ht="21.75" customHeight="1">
      <c r="A130" s="33"/>
      <c r="B130" s="34"/>
      <c r="C130" s="173" t="s">
        <v>212</v>
      </c>
      <c r="D130" s="173" t="s">
        <v>134</v>
      </c>
      <c r="E130" s="174" t="s">
        <v>339</v>
      </c>
      <c r="F130" s="175" t="s">
        <v>340</v>
      </c>
      <c r="G130" s="176" t="s">
        <v>137</v>
      </c>
      <c r="H130" s="177">
        <v>1.5</v>
      </c>
      <c r="I130" s="178"/>
      <c r="J130" s="179">
        <f>ROUND(I130*H130,2)</f>
        <v>0</v>
      </c>
      <c r="K130" s="180"/>
      <c r="L130" s="38"/>
      <c r="M130" s="181" t="s">
        <v>27</v>
      </c>
      <c r="N130" s="182" t="s">
        <v>45</v>
      </c>
      <c r="O130" s="63"/>
      <c r="P130" s="183">
        <f>O130*H130</f>
        <v>0</v>
      </c>
      <c r="Q130" s="183">
        <v>2.5999999999999999E-3</v>
      </c>
      <c r="R130" s="183">
        <f>Q130*H130</f>
        <v>3.8999999999999998E-3</v>
      </c>
      <c r="S130" s="183">
        <v>0</v>
      </c>
      <c r="T130" s="18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138</v>
      </c>
      <c r="AT130" s="185" t="s">
        <v>134</v>
      </c>
      <c r="AU130" s="185" t="s">
        <v>85</v>
      </c>
      <c r="AY130" s="16" t="s">
        <v>132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138</v>
      </c>
      <c r="BM130" s="185" t="s">
        <v>341</v>
      </c>
    </row>
    <row r="131" spans="1:65" s="2" customFormat="1" ht="11.25">
      <c r="A131" s="33"/>
      <c r="B131" s="34"/>
      <c r="C131" s="35"/>
      <c r="D131" s="187" t="s">
        <v>140</v>
      </c>
      <c r="E131" s="35"/>
      <c r="F131" s="188" t="s">
        <v>342</v>
      </c>
      <c r="G131" s="35"/>
      <c r="H131" s="35"/>
      <c r="I131" s="189"/>
      <c r="J131" s="35"/>
      <c r="K131" s="35"/>
      <c r="L131" s="38"/>
      <c r="M131" s="190"/>
      <c r="N131" s="191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140</v>
      </c>
      <c r="AU131" s="16" t="s">
        <v>85</v>
      </c>
    </row>
    <row r="132" spans="1:65" s="13" customFormat="1" ht="11.25">
      <c r="B132" s="192"/>
      <c r="C132" s="193"/>
      <c r="D132" s="194" t="s">
        <v>142</v>
      </c>
      <c r="E132" s="195" t="s">
        <v>27</v>
      </c>
      <c r="F132" s="196" t="s">
        <v>343</v>
      </c>
      <c r="G132" s="193"/>
      <c r="H132" s="197">
        <v>1.5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142</v>
      </c>
      <c r="AU132" s="203" t="s">
        <v>85</v>
      </c>
      <c r="AV132" s="13" t="s">
        <v>85</v>
      </c>
      <c r="AW132" s="13" t="s">
        <v>34</v>
      </c>
      <c r="AX132" s="13" t="s">
        <v>82</v>
      </c>
      <c r="AY132" s="203" t="s">
        <v>132</v>
      </c>
    </row>
    <row r="133" spans="1:65" s="2" customFormat="1" ht="24.2" customHeight="1">
      <c r="A133" s="33"/>
      <c r="B133" s="34"/>
      <c r="C133" s="173" t="s">
        <v>8</v>
      </c>
      <c r="D133" s="173" t="s">
        <v>134</v>
      </c>
      <c r="E133" s="174" t="s">
        <v>344</v>
      </c>
      <c r="F133" s="175" t="s">
        <v>345</v>
      </c>
      <c r="G133" s="176" t="s">
        <v>137</v>
      </c>
      <c r="H133" s="177">
        <v>1.5</v>
      </c>
      <c r="I133" s="178"/>
      <c r="J133" s="179">
        <f>ROUND(I133*H133,2)</f>
        <v>0</v>
      </c>
      <c r="K133" s="180"/>
      <c r="L133" s="38"/>
      <c r="M133" s="181" t="s">
        <v>27</v>
      </c>
      <c r="N133" s="182" t="s">
        <v>45</v>
      </c>
      <c r="O133" s="63"/>
      <c r="P133" s="183">
        <f>O133*H133</f>
        <v>0</v>
      </c>
      <c r="Q133" s="183">
        <v>1.0000000000000001E-5</v>
      </c>
      <c r="R133" s="183">
        <f>Q133*H133</f>
        <v>1.5000000000000002E-5</v>
      </c>
      <c r="S133" s="183">
        <v>0</v>
      </c>
      <c r="T133" s="18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5" t="s">
        <v>138</v>
      </c>
      <c r="AT133" s="185" t="s">
        <v>134</v>
      </c>
      <c r="AU133" s="185" t="s">
        <v>85</v>
      </c>
      <c r="AY133" s="16" t="s">
        <v>132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82</v>
      </c>
      <c r="BK133" s="186">
        <f>ROUND(I133*H133,2)</f>
        <v>0</v>
      </c>
      <c r="BL133" s="16" t="s">
        <v>138</v>
      </c>
      <c r="BM133" s="185" t="s">
        <v>346</v>
      </c>
    </row>
    <row r="134" spans="1:65" s="2" customFormat="1" ht="11.25">
      <c r="A134" s="33"/>
      <c r="B134" s="34"/>
      <c r="C134" s="35"/>
      <c r="D134" s="187" t="s">
        <v>140</v>
      </c>
      <c r="E134" s="35"/>
      <c r="F134" s="188" t="s">
        <v>347</v>
      </c>
      <c r="G134" s="35"/>
      <c r="H134" s="35"/>
      <c r="I134" s="189"/>
      <c r="J134" s="35"/>
      <c r="K134" s="35"/>
      <c r="L134" s="38"/>
      <c r="M134" s="190"/>
      <c r="N134" s="191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140</v>
      </c>
      <c r="AU134" s="16" t="s">
        <v>85</v>
      </c>
    </row>
    <row r="135" spans="1:65" s="13" customFormat="1" ht="11.25">
      <c r="B135" s="192"/>
      <c r="C135" s="193"/>
      <c r="D135" s="194" t="s">
        <v>142</v>
      </c>
      <c r="E135" s="195" t="s">
        <v>27</v>
      </c>
      <c r="F135" s="196" t="s">
        <v>343</v>
      </c>
      <c r="G135" s="193"/>
      <c r="H135" s="197">
        <v>1.5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142</v>
      </c>
      <c r="AU135" s="203" t="s">
        <v>85</v>
      </c>
      <c r="AV135" s="13" t="s">
        <v>85</v>
      </c>
      <c r="AW135" s="13" t="s">
        <v>34</v>
      </c>
      <c r="AX135" s="13" t="s">
        <v>82</v>
      </c>
      <c r="AY135" s="203" t="s">
        <v>132</v>
      </c>
    </row>
    <row r="136" spans="1:65" s="2" customFormat="1" ht="24.2" customHeight="1">
      <c r="A136" s="33"/>
      <c r="B136" s="34"/>
      <c r="C136" s="173" t="s">
        <v>222</v>
      </c>
      <c r="D136" s="173" t="s">
        <v>134</v>
      </c>
      <c r="E136" s="174" t="s">
        <v>228</v>
      </c>
      <c r="F136" s="175" t="s">
        <v>229</v>
      </c>
      <c r="G136" s="176" t="s">
        <v>152</v>
      </c>
      <c r="H136" s="177">
        <v>2</v>
      </c>
      <c r="I136" s="178"/>
      <c r="J136" s="179">
        <f>ROUND(I136*H136,2)</f>
        <v>0</v>
      </c>
      <c r="K136" s="180"/>
      <c r="L136" s="38"/>
      <c r="M136" s="181" t="s">
        <v>27</v>
      </c>
      <c r="N136" s="182" t="s">
        <v>45</v>
      </c>
      <c r="O136" s="63"/>
      <c r="P136" s="183">
        <f>O136*H136</f>
        <v>0</v>
      </c>
      <c r="Q136" s="183">
        <v>0.14066999999999999</v>
      </c>
      <c r="R136" s="183">
        <f>Q136*H136</f>
        <v>0.28133999999999998</v>
      </c>
      <c r="S136" s="183">
        <v>0</v>
      </c>
      <c r="T136" s="18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138</v>
      </c>
      <c r="AT136" s="185" t="s">
        <v>134</v>
      </c>
      <c r="AU136" s="185" t="s">
        <v>85</v>
      </c>
      <c r="AY136" s="16" t="s">
        <v>132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138</v>
      </c>
      <c r="BM136" s="185" t="s">
        <v>348</v>
      </c>
    </row>
    <row r="137" spans="1:65" s="2" customFormat="1" ht="11.25">
      <c r="A137" s="33"/>
      <c r="B137" s="34"/>
      <c r="C137" s="35"/>
      <c r="D137" s="187" t="s">
        <v>140</v>
      </c>
      <c r="E137" s="35"/>
      <c r="F137" s="188" t="s">
        <v>231</v>
      </c>
      <c r="G137" s="35"/>
      <c r="H137" s="35"/>
      <c r="I137" s="189"/>
      <c r="J137" s="35"/>
      <c r="K137" s="35"/>
      <c r="L137" s="38"/>
      <c r="M137" s="190"/>
      <c r="N137" s="191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140</v>
      </c>
      <c r="AU137" s="16" t="s">
        <v>85</v>
      </c>
    </row>
    <row r="138" spans="1:65" s="13" customFormat="1" ht="11.25">
      <c r="B138" s="192"/>
      <c r="C138" s="193"/>
      <c r="D138" s="194" t="s">
        <v>142</v>
      </c>
      <c r="E138" s="195" t="s">
        <v>27</v>
      </c>
      <c r="F138" s="196" t="s">
        <v>85</v>
      </c>
      <c r="G138" s="193"/>
      <c r="H138" s="197">
        <v>2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142</v>
      </c>
      <c r="AU138" s="203" t="s">
        <v>85</v>
      </c>
      <c r="AV138" s="13" t="s">
        <v>85</v>
      </c>
      <c r="AW138" s="13" t="s">
        <v>34</v>
      </c>
      <c r="AX138" s="13" t="s">
        <v>82</v>
      </c>
      <c r="AY138" s="203" t="s">
        <v>132</v>
      </c>
    </row>
    <row r="139" spans="1:65" s="2" customFormat="1" ht="16.5" customHeight="1">
      <c r="A139" s="33"/>
      <c r="B139" s="34"/>
      <c r="C139" s="205" t="s">
        <v>227</v>
      </c>
      <c r="D139" s="205" t="s">
        <v>233</v>
      </c>
      <c r="E139" s="206" t="s">
        <v>234</v>
      </c>
      <c r="F139" s="207" t="s">
        <v>235</v>
      </c>
      <c r="G139" s="208" t="s">
        <v>152</v>
      </c>
      <c r="H139" s="209">
        <v>2.04</v>
      </c>
      <c r="I139" s="210"/>
      <c r="J139" s="211">
        <f>ROUND(I139*H139,2)</f>
        <v>0</v>
      </c>
      <c r="K139" s="212"/>
      <c r="L139" s="213"/>
      <c r="M139" s="214" t="s">
        <v>27</v>
      </c>
      <c r="N139" s="215" t="s">
        <v>45</v>
      </c>
      <c r="O139" s="63"/>
      <c r="P139" s="183">
        <f>O139*H139</f>
        <v>0</v>
      </c>
      <c r="Q139" s="183">
        <v>5.7000000000000002E-2</v>
      </c>
      <c r="R139" s="183">
        <f>Q139*H139</f>
        <v>0.11628000000000001</v>
      </c>
      <c r="S139" s="183">
        <v>0</v>
      </c>
      <c r="T139" s="18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5" t="s">
        <v>177</v>
      </c>
      <c r="AT139" s="185" t="s">
        <v>233</v>
      </c>
      <c r="AU139" s="185" t="s">
        <v>85</v>
      </c>
      <c r="AY139" s="16" t="s">
        <v>132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6" t="s">
        <v>82</v>
      </c>
      <c r="BK139" s="186">
        <f>ROUND(I139*H139,2)</f>
        <v>0</v>
      </c>
      <c r="BL139" s="16" t="s">
        <v>138</v>
      </c>
      <c r="BM139" s="185" t="s">
        <v>349</v>
      </c>
    </row>
    <row r="140" spans="1:65" s="13" customFormat="1" ht="11.25">
      <c r="B140" s="192"/>
      <c r="C140" s="193"/>
      <c r="D140" s="194" t="s">
        <v>142</v>
      </c>
      <c r="E140" s="195" t="s">
        <v>27</v>
      </c>
      <c r="F140" s="196" t="s">
        <v>85</v>
      </c>
      <c r="G140" s="193"/>
      <c r="H140" s="197">
        <v>2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142</v>
      </c>
      <c r="AU140" s="203" t="s">
        <v>85</v>
      </c>
      <c r="AV140" s="13" t="s">
        <v>85</v>
      </c>
      <c r="AW140" s="13" t="s">
        <v>34</v>
      </c>
      <c r="AX140" s="13" t="s">
        <v>82</v>
      </c>
      <c r="AY140" s="203" t="s">
        <v>132</v>
      </c>
    </row>
    <row r="141" spans="1:65" s="13" customFormat="1" ht="11.25">
      <c r="B141" s="192"/>
      <c r="C141" s="193"/>
      <c r="D141" s="194" t="s">
        <v>142</v>
      </c>
      <c r="E141" s="193"/>
      <c r="F141" s="196" t="s">
        <v>350</v>
      </c>
      <c r="G141" s="193"/>
      <c r="H141" s="197">
        <v>2.04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142</v>
      </c>
      <c r="AU141" s="203" t="s">
        <v>85</v>
      </c>
      <c r="AV141" s="13" t="s">
        <v>85</v>
      </c>
      <c r="AW141" s="13" t="s">
        <v>4</v>
      </c>
      <c r="AX141" s="13" t="s">
        <v>82</v>
      </c>
      <c r="AY141" s="203" t="s">
        <v>132</v>
      </c>
    </row>
    <row r="142" spans="1:65" s="2" customFormat="1" ht="21.75" customHeight="1">
      <c r="A142" s="33"/>
      <c r="B142" s="34"/>
      <c r="C142" s="173" t="s">
        <v>221</v>
      </c>
      <c r="D142" s="173" t="s">
        <v>134</v>
      </c>
      <c r="E142" s="174" t="s">
        <v>239</v>
      </c>
      <c r="F142" s="175" t="s">
        <v>240</v>
      </c>
      <c r="G142" s="176" t="s">
        <v>152</v>
      </c>
      <c r="H142" s="177">
        <v>26</v>
      </c>
      <c r="I142" s="178"/>
      <c r="J142" s="179">
        <f>ROUND(I142*H142,2)</f>
        <v>0</v>
      </c>
      <c r="K142" s="180"/>
      <c r="L142" s="38"/>
      <c r="M142" s="181" t="s">
        <v>27</v>
      </c>
      <c r="N142" s="182" t="s">
        <v>45</v>
      </c>
      <c r="O142" s="63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5" t="s">
        <v>138</v>
      </c>
      <c r="AT142" s="185" t="s">
        <v>134</v>
      </c>
      <c r="AU142" s="185" t="s">
        <v>85</v>
      </c>
      <c r="AY142" s="16" t="s">
        <v>132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6" t="s">
        <v>82</v>
      </c>
      <c r="BK142" s="186">
        <f>ROUND(I142*H142,2)</f>
        <v>0</v>
      </c>
      <c r="BL142" s="16" t="s">
        <v>138</v>
      </c>
      <c r="BM142" s="185" t="s">
        <v>351</v>
      </c>
    </row>
    <row r="143" spans="1:65" s="2" customFormat="1" ht="11.25">
      <c r="A143" s="33"/>
      <c r="B143" s="34"/>
      <c r="C143" s="35"/>
      <c r="D143" s="187" t="s">
        <v>140</v>
      </c>
      <c r="E143" s="35"/>
      <c r="F143" s="188" t="s">
        <v>242</v>
      </c>
      <c r="G143" s="35"/>
      <c r="H143" s="35"/>
      <c r="I143" s="189"/>
      <c r="J143" s="35"/>
      <c r="K143" s="35"/>
      <c r="L143" s="38"/>
      <c r="M143" s="190"/>
      <c r="N143" s="191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140</v>
      </c>
      <c r="AU143" s="16" t="s">
        <v>85</v>
      </c>
    </row>
    <row r="144" spans="1:65" s="13" customFormat="1" ht="11.25">
      <c r="B144" s="192"/>
      <c r="C144" s="193"/>
      <c r="D144" s="194" t="s">
        <v>142</v>
      </c>
      <c r="E144" s="195" t="s">
        <v>27</v>
      </c>
      <c r="F144" s="196" t="s">
        <v>352</v>
      </c>
      <c r="G144" s="193"/>
      <c r="H144" s="197">
        <v>26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142</v>
      </c>
      <c r="AU144" s="203" t="s">
        <v>85</v>
      </c>
      <c r="AV144" s="13" t="s">
        <v>85</v>
      </c>
      <c r="AW144" s="13" t="s">
        <v>34</v>
      </c>
      <c r="AX144" s="13" t="s">
        <v>82</v>
      </c>
      <c r="AY144" s="203" t="s">
        <v>132</v>
      </c>
    </row>
    <row r="145" spans="1:65" s="2" customFormat="1" ht="24.2" customHeight="1">
      <c r="A145" s="33"/>
      <c r="B145" s="34"/>
      <c r="C145" s="173" t="s">
        <v>237</v>
      </c>
      <c r="D145" s="173" t="s">
        <v>134</v>
      </c>
      <c r="E145" s="174" t="s">
        <v>245</v>
      </c>
      <c r="F145" s="175" t="s">
        <v>246</v>
      </c>
      <c r="G145" s="176" t="s">
        <v>152</v>
      </c>
      <c r="H145" s="177">
        <v>26</v>
      </c>
      <c r="I145" s="178"/>
      <c r="J145" s="179">
        <f>ROUND(I145*H145,2)</f>
        <v>0</v>
      </c>
      <c r="K145" s="180"/>
      <c r="L145" s="38"/>
      <c r="M145" s="181" t="s">
        <v>27</v>
      </c>
      <c r="N145" s="182" t="s">
        <v>45</v>
      </c>
      <c r="O145" s="63"/>
      <c r="P145" s="183">
        <f>O145*H145</f>
        <v>0</v>
      </c>
      <c r="Q145" s="183">
        <v>6.0000000000000002E-5</v>
      </c>
      <c r="R145" s="183">
        <f>Q145*H145</f>
        <v>1.56E-3</v>
      </c>
      <c r="S145" s="183">
        <v>0</v>
      </c>
      <c r="T145" s="18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5" t="s">
        <v>138</v>
      </c>
      <c r="AT145" s="185" t="s">
        <v>134</v>
      </c>
      <c r="AU145" s="185" t="s">
        <v>85</v>
      </c>
      <c r="AY145" s="16" t="s">
        <v>132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6" t="s">
        <v>82</v>
      </c>
      <c r="BK145" s="186">
        <f>ROUND(I145*H145,2)</f>
        <v>0</v>
      </c>
      <c r="BL145" s="16" t="s">
        <v>138</v>
      </c>
      <c r="BM145" s="185" t="s">
        <v>353</v>
      </c>
    </row>
    <row r="146" spans="1:65" s="2" customFormat="1" ht="11.25">
      <c r="A146" s="33"/>
      <c r="B146" s="34"/>
      <c r="C146" s="35"/>
      <c r="D146" s="187" t="s">
        <v>140</v>
      </c>
      <c r="E146" s="35"/>
      <c r="F146" s="188" t="s">
        <v>248</v>
      </c>
      <c r="G146" s="35"/>
      <c r="H146" s="35"/>
      <c r="I146" s="189"/>
      <c r="J146" s="35"/>
      <c r="K146" s="35"/>
      <c r="L146" s="38"/>
      <c r="M146" s="190"/>
      <c r="N146" s="191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140</v>
      </c>
      <c r="AU146" s="16" t="s">
        <v>85</v>
      </c>
    </row>
    <row r="147" spans="1:65" s="13" customFormat="1" ht="11.25">
      <c r="B147" s="192"/>
      <c r="C147" s="193"/>
      <c r="D147" s="194" t="s">
        <v>142</v>
      </c>
      <c r="E147" s="195" t="s">
        <v>27</v>
      </c>
      <c r="F147" s="196" t="s">
        <v>280</v>
      </c>
      <c r="G147" s="193"/>
      <c r="H147" s="197">
        <v>26</v>
      </c>
      <c r="I147" s="198"/>
      <c r="J147" s="193"/>
      <c r="K147" s="193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142</v>
      </c>
      <c r="AU147" s="203" t="s">
        <v>85</v>
      </c>
      <c r="AV147" s="13" t="s">
        <v>85</v>
      </c>
      <c r="AW147" s="13" t="s">
        <v>34</v>
      </c>
      <c r="AX147" s="13" t="s">
        <v>74</v>
      </c>
      <c r="AY147" s="203" t="s">
        <v>132</v>
      </c>
    </row>
    <row r="148" spans="1:65" s="2" customFormat="1" ht="24.2" customHeight="1">
      <c r="A148" s="33"/>
      <c r="B148" s="34"/>
      <c r="C148" s="173" t="s">
        <v>244</v>
      </c>
      <c r="D148" s="173" t="s">
        <v>134</v>
      </c>
      <c r="E148" s="174" t="s">
        <v>249</v>
      </c>
      <c r="F148" s="175" t="s">
        <v>250</v>
      </c>
      <c r="G148" s="176" t="s">
        <v>152</v>
      </c>
      <c r="H148" s="177">
        <v>572</v>
      </c>
      <c r="I148" s="178"/>
      <c r="J148" s="179">
        <f>ROUND(I148*H148,2)</f>
        <v>0</v>
      </c>
      <c r="K148" s="180"/>
      <c r="L148" s="38"/>
      <c r="M148" s="181" t="s">
        <v>27</v>
      </c>
      <c r="N148" s="182" t="s">
        <v>45</v>
      </c>
      <c r="O148" s="63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5" t="s">
        <v>138</v>
      </c>
      <c r="AT148" s="185" t="s">
        <v>134</v>
      </c>
      <c r="AU148" s="185" t="s">
        <v>85</v>
      </c>
      <c r="AY148" s="16" t="s">
        <v>132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6" t="s">
        <v>82</v>
      </c>
      <c r="BK148" s="186">
        <f>ROUND(I148*H148,2)</f>
        <v>0</v>
      </c>
      <c r="BL148" s="16" t="s">
        <v>138</v>
      </c>
      <c r="BM148" s="185" t="s">
        <v>354</v>
      </c>
    </row>
    <row r="149" spans="1:65" s="2" customFormat="1" ht="11.25">
      <c r="A149" s="33"/>
      <c r="B149" s="34"/>
      <c r="C149" s="35"/>
      <c r="D149" s="187" t="s">
        <v>140</v>
      </c>
      <c r="E149" s="35"/>
      <c r="F149" s="188" t="s">
        <v>252</v>
      </c>
      <c r="G149" s="35"/>
      <c r="H149" s="35"/>
      <c r="I149" s="189"/>
      <c r="J149" s="35"/>
      <c r="K149" s="35"/>
      <c r="L149" s="38"/>
      <c r="M149" s="190"/>
      <c r="N149" s="191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140</v>
      </c>
      <c r="AU149" s="16" t="s">
        <v>85</v>
      </c>
    </row>
    <row r="150" spans="1:65" s="13" customFormat="1" ht="11.25">
      <c r="B150" s="192"/>
      <c r="C150" s="193"/>
      <c r="D150" s="194" t="s">
        <v>142</v>
      </c>
      <c r="E150" s="195" t="s">
        <v>27</v>
      </c>
      <c r="F150" s="196" t="s">
        <v>355</v>
      </c>
      <c r="G150" s="193"/>
      <c r="H150" s="197">
        <v>572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142</v>
      </c>
      <c r="AU150" s="203" t="s">
        <v>85</v>
      </c>
      <c r="AV150" s="13" t="s">
        <v>85</v>
      </c>
      <c r="AW150" s="13" t="s">
        <v>34</v>
      </c>
      <c r="AX150" s="13" t="s">
        <v>82</v>
      </c>
      <c r="AY150" s="203" t="s">
        <v>132</v>
      </c>
    </row>
    <row r="151" spans="1:65" s="2" customFormat="1" ht="16.5" customHeight="1">
      <c r="A151" s="33"/>
      <c r="B151" s="34"/>
      <c r="C151" s="173" t="s">
        <v>7</v>
      </c>
      <c r="D151" s="173" t="s">
        <v>134</v>
      </c>
      <c r="E151" s="174" t="s">
        <v>256</v>
      </c>
      <c r="F151" s="175" t="s">
        <v>257</v>
      </c>
      <c r="G151" s="176" t="s">
        <v>152</v>
      </c>
      <c r="H151" s="177">
        <v>26</v>
      </c>
      <c r="I151" s="178"/>
      <c r="J151" s="179">
        <f>ROUND(I151*H151,2)</f>
        <v>0</v>
      </c>
      <c r="K151" s="180"/>
      <c r="L151" s="38"/>
      <c r="M151" s="181" t="s">
        <v>27</v>
      </c>
      <c r="N151" s="182" t="s">
        <v>45</v>
      </c>
      <c r="O151" s="63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5" t="s">
        <v>138</v>
      </c>
      <c r="AT151" s="185" t="s">
        <v>134</v>
      </c>
      <c r="AU151" s="185" t="s">
        <v>85</v>
      </c>
      <c r="AY151" s="16" t="s">
        <v>132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6" t="s">
        <v>82</v>
      </c>
      <c r="BK151" s="186">
        <f>ROUND(I151*H151,2)</f>
        <v>0</v>
      </c>
      <c r="BL151" s="16" t="s">
        <v>138</v>
      </c>
      <c r="BM151" s="185" t="s">
        <v>356</v>
      </c>
    </row>
    <row r="152" spans="1:65" s="2" customFormat="1" ht="11.25">
      <c r="A152" s="33"/>
      <c r="B152" s="34"/>
      <c r="C152" s="35"/>
      <c r="D152" s="187" t="s">
        <v>140</v>
      </c>
      <c r="E152" s="35"/>
      <c r="F152" s="188" t="s">
        <v>259</v>
      </c>
      <c r="G152" s="35"/>
      <c r="H152" s="35"/>
      <c r="I152" s="189"/>
      <c r="J152" s="35"/>
      <c r="K152" s="35"/>
      <c r="L152" s="38"/>
      <c r="M152" s="190"/>
      <c r="N152" s="191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140</v>
      </c>
      <c r="AU152" s="16" t="s">
        <v>85</v>
      </c>
    </row>
    <row r="153" spans="1:65" s="13" customFormat="1" ht="11.25">
      <c r="B153" s="192"/>
      <c r="C153" s="193"/>
      <c r="D153" s="194" t="s">
        <v>142</v>
      </c>
      <c r="E153" s="195" t="s">
        <v>27</v>
      </c>
      <c r="F153" s="196" t="s">
        <v>352</v>
      </c>
      <c r="G153" s="193"/>
      <c r="H153" s="197">
        <v>26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142</v>
      </c>
      <c r="AU153" s="203" t="s">
        <v>85</v>
      </c>
      <c r="AV153" s="13" t="s">
        <v>85</v>
      </c>
      <c r="AW153" s="13" t="s">
        <v>34</v>
      </c>
      <c r="AX153" s="13" t="s">
        <v>82</v>
      </c>
      <c r="AY153" s="203" t="s">
        <v>132</v>
      </c>
    </row>
    <row r="154" spans="1:65" s="2" customFormat="1" ht="33" customHeight="1">
      <c r="A154" s="33"/>
      <c r="B154" s="34"/>
      <c r="C154" s="173" t="s">
        <v>255</v>
      </c>
      <c r="D154" s="173" t="s">
        <v>134</v>
      </c>
      <c r="E154" s="174" t="s">
        <v>262</v>
      </c>
      <c r="F154" s="175" t="s">
        <v>263</v>
      </c>
      <c r="G154" s="176" t="s">
        <v>137</v>
      </c>
      <c r="H154" s="177">
        <v>823</v>
      </c>
      <c r="I154" s="178"/>
      <c r="J154" s="179">
        <f>ROUND(I154*H154,2)</f>
        <v>0</v>
      </c>
      <c r="K154" s="180"/>
      <c r="L154" s="38"/>
      <c r="M154" s="181" t="s">
        <v>27</v>
      </c>
      <c r="N154" s="182" t="s">
        <v>45</v>
      </c>
      <c r="O154" s="63"/>
      <c r="P154" s="183">
        <f>O154*H154</f>
        <v>0</v>
      </c>
      <c r="Q154" s="183">
        <v>0</v>
      </c>
      <c r="R154" s="183">
        <f>Q154*H154</f>
        <v>0</v>
      </c>
      <c r="S154" s="183">
        <v>0.02</v>
      </c>
      <c r="T154" s="184">
        <f>S154*H154</f>
        <v>16.46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5" t="s">
        <v>138</v>
      </c>
      <c r="AT154" s="185" t="s">
        <v>134</v>
      </c>
      <c r="AU154" s="185" t="s">
        <v>85</v>
      </c>
      <c r="AY154" s="16" t="s">
        <v>132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6" t="s">
        <v>82</v>
      </c>
      <c r="BK154" s="186">
        <f>ROUND(I154*H154,2)</f>
        <v>0</v>
      </c>
      <c r="BL154" s="16" t="s">
        <v>138</v>
      </c>
      <c r="BM154" s="185" t="s">
        <v>357</v>
      </c>
    </row>
    <row r="155" spans="1:65" s="2" customFormat="1" ht="11.25">
      <c r="A155" s="33"/>
      <c r="B155" s="34"/>
      <c r="C155" s="35"/>
      <c r="D155" s="187" t="s">
        <v>140</v>
      </c>
      <c r="E155" s="35"/>
      <c r="F155" s="188" t="s">
        <v>265</v>
      </c>
      <c r="G155" s="35"/>
      <c r="H155" s="35"/>
      <c r="I155" s="189"/>
      <c r="J155" s="35"/>
      <c r="K155" s="35"/>
      <c r="L155" s="38"/>
      <c r="M155" s="190"/>
      <c r="N155" s="191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140</v>
      </c>
      <c r="AU155" s="16" t="s">
        <v>85</v>
      </c>
    </row>
    <row r="156" spans="1:65" s="13" customFormat="1" ht="11.25">
      <c r="B156" s="192"/>
      <c r="C156" s="193"/>
      <c r="D156" s="194" t="s">
        <v>142</v>
      </c>
      <c r="E156" s="195" t="s">
        <v>27</v>
      </c>
      <c r="F156" s="196" t="s">
        <v>324</v>
      </c>
      <c r="G156" s="193"/>
      <c r="H156" s="197">
        <v>823</v>
      </c>
      <c r="I156" s="198"/>
      <c r="J156" s="193"/>
      <c r="K156" s="193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142</v>
      </c>
      <c r="AU156" s="203" t="s">
        <v>85</v>
      </c>
      <c r="AV156" s="13" t="s">
        <v>85</v>
      </c>
      <c r="AW156" s="13" t="s">
        <v>34</v>
      </c>
      <c r="AX156" s="13" t="s">
        <v>82</v>
      </c>
      <c r="AY156" s="203" t="s">
        <v>132</v>
      </c>
    </row>
    <row r="157" spans="1:65" s="12" customFormat="1" ht="20.85" customHeight="1">
      <c r="B157" s="157"/>
      <c r="C157" s="158"/>
      <c r="D157" s="159" t="s">
        <v>73</v>
      </c>
      <c r="E157" s="171" t="s">
        <v>266</v>
      </c>
      <c r="F157" s="171" t="s">
        <v>267</v>
      </c>
      <c r="G157" s="158"/>
      <c r="H157" s="158"/>
      <c r="I157" s="161"/>
      <c r="J157" s="172">
        <f>BK157</f>
        <v>0</v>
      </c>
      <c r="K157" s="158"/>
      <c r="L157" s="163"/>
      <c r="M157" s="164"/>
      <c r="N157" s="165"/>
      <c r="O157" s="165"/>
      <c r="P157" s="166">
        <f>SUM(P158:P160)</f>
        <v>0</v>
      </c>
      <c r="Q157" s="165"/>
      <c r="R157" s="166">
        <f>SUM(R158:R160)</f>
        <v>0</v>
      </c>
      <c r="S157" s="165"/>
      <c r="T157" s="167">
        <f>SUM(T158:T160)</f>
        <v>0</v>
      </c>
      <c r="AR157" s="168" t="s">
        <v>82</v>
      </c>
      <c r="AT157" s="169" t="s">
        <v>73</v>
      </c>
      <c r="AU157" s="169" t="s">
        <v>85</v>
      </c>
      <c r="AY157" s="168" t="s">
        <v>132</v>
      </c>
      <c r="BK157" s="170">
        <f>SUM(BK158:BK160)</f>
        <v>0</v>
      </c>
    </row>
    <row r="158" spans="1:65" s="2" customFormat="1" ht="24.2" customHeight="1">
      <c r="A158" s="33"/>
      <c r="B158" s="34"/>
      <c r="C158" s="173" t="s">
        <v>261</v>
      </c>
      <c r="D158" s="173" t="s">
        <v>134</v>
      </c>
      <c r="E158" s="174" t="s">
        <v>269</v>
      </c>
      <c r="F158" s="175" t="s">
        <v>270</v>
      </c>
      <c r="G158" s="176" t="s">
        <v>180</v>
      </c>
      <c r="H158" s="177">
        <v>5</v>
      </c>
      <c r="I158" s="178"/>
      <c r="J158" s="179">
        <f>ROUND(I158*H158,2)</f>
        <v>0</v>
      </c>
      <c r="K158" s="180"/>
      <c r="L158" s="38"/>
      <c r="M158" s="181" t="s">
        <v>27</v>
      </c>
      <c r="N158" s="182" t="s">
        <v>45</v>
      </c>
      <c r="O158" s="63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5" t="s">
        <v>138</v>
      </c>
      <c r="AT158" s="185" t="s">
        <v>134</v>
      </c>
      <c r="AU158" s="185" t="s">
        <v>149</v>
      </c>
      <c r="AY158" s="16" t="s">
        <v>132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82</v>
      </c>
      <c r="BK158" s="186">
        <f>ROUND(I158*H158,2)</f>
        <v>0</v>
      </c>
      <c r="BL158" s="16" t="s">
        <v>138</v>
      </c>
      <c r="BM158" s="185" t="s">
        <v>358</v>
      </c>
    </row>
    <row r="159" spans="1:65" s="2" customFormat="1" ht="11.25">
      <c r="A159" s="33"/>
      <c r="B159" s="34"/>
      <c r="C159" s="35"/>
      <c r="D159" s="187" t="s">
        <v>140</v>
      </c>
      <c r="E159" s="35"/>
      <c r="F159" s="188" t="s">
        <v>272</v>
      </c>
      <c r="G159" s="35"/>
      <c r="H159" s="35"/>
      <c r="I159" s="189"/>
      <c r="J159" s="35"/>
      <c r="K159" s="35"/>
      <c r="L159" s="38"/>
      <c r="M159" s="190"/>
      <c r="N159" s="191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140</v>
      </c>
      <c r="AU159" s="16" t="s">
        <v>149</v>
      </c>
    </row>
    <row r="160" spans="1:65" s="13" customFormat="1" ht="11.25">
      <c r="B160" s="192"/>
      <c r="C160" s="193"/>
      <c r="D160" s="194" t="s">
        <v>142</v>
      </c>
      <c r="E160" s="195" t="s">
        <v>27</v>
      </c>
      <c r="F160" s="196" t="s">
        <v>160</v>
      </c>
      <c r="G160" s="193"/>
      <c r="H160" s="197">
        <v>5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142</v>
      </c>
      <c r="AU160" s="203" t="s">
        <v>149</v>
      </c>
      <c r="AV160" s="13" t="s">
        <v>85</v>
      </c>
      <c r="AW160" s="13" t="s">
        <v>34</v>
      </c>
      <c r="AX160" s="13" t="s">
        <v>74</v>
      </c>
      <c r="AY160" s="203" t="s">
        <v>132</v>
      </c>
    </row>
    <row r="161" spans="1:65" s="12" customFormat="1" ht="22.9" customHeight="1">
      <c r="B161" s="157"/>
      <c r="C161" s="158"/>
      <c r="D161" s="159" t="s">
        <v>73</v>
      </c>
      <c r="E161" s="171" t="s">
        <v>273</v>
      </c>
      <c r="F161" s="171" t="s">
        <v>274</v>
      </c>
      <c r="G161" s="158"/>
      <c r="H161" s="158"/>
      <c r="I161" s="161"/>
      <c r="J161" s="172">
        <f>BK161</f>
        <v>0</v>
      </c>
      <c r="K161" s="158"/>
      <c r="L161" s="163"/>
      <c r="M161" s="164"/>
      <c r="N161" s="165"/>
      <c r="O161" s="165"/>
      <c r="P161" s="166">
        <f>SUM(P162:P177)</f>
        <v>0</v>
      </c>
      <c r="Q161" s="165"/>
      <c r="R161" s="166">
        <f>SUM(R162:R177)</f>
        <v>0</v>
      </c>
      <c r="S161" s="165"/>
      <c r="T161" s="167">
        <f>SUM(T162:T177)</f>
        <v>0</v>
      </c>
      <c r="AR161" s="168" t="s">
        <v>82</v>
      </c>
      <c r="AT161" s="169" t="s">
        <v>73</v>
      </c>
      <c r="AU161" s="169" t="s">
        <v>82</v>
      </c>
      <c r="AY161" s="168" t="s">
        <v>132</v>
      </c>
      <c r="BK161" s="170">
        <f>SUM(BK162:BK177)</f>
        <v>0</v>
      </c>
    </row>
    <row r="162" spans="1:65" s="2" customFormat="1" ht="24.2" customHeight="1">
      <c r="A162" s="33"/>
      <c r="B162" s="34"/>
      <c r="C162" s="173" t="s">
        <v>268</v>
      </c>
      <c r="D162" s="173" t="s">
        <v>134</v>
      </c>
      <c r="E162" s="174" t="s">
        <v>298</v>
      </c>
      <c r="F162" s="175" t="s">
        <v>299</v>
      </c>
      <c r="G162" s="176" t="s">
        <v>180</v>
      </c>
      <c r="H162" s="177">
        <v>191</v>
      </c>
      <c r="I162" s="178"/>
      <c r="J162" s="179">
        <f>ROUND(I162*H162,2)</f>
        <v>0</v>
      </c>
      <c r="K162" s="180"/>
      <c r="L162" s="38"/>
      <c r="M162" s="181" t="s">
        <v>27</v>
      </c>
      <c r="N162" s="182" t="s">
        <v>45</v>
      </c>
      <c r="O162" s="63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5" t="s">
        <v>138</v>
      </c>
      <c r="AT162" s="185" t="s">
        <v>134</v>
      </c>
      <c r="AU162" s="185" t="s">
        <v>85</v>
      </c>
      <c r="AY162" s="16" t="s">
        <v>132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82</v>
      </c>
      <c r="BK162" s="186">
        <f>ROUND(I162*H162,2)</f>
        <v>0</v>
      </c>
      <c r="BL162" s="16" t="s">
        <v>138</v>
      </c>
      <c r="BM162" s="185" t="s">
        <v>359</v>
      </c>
    </row>
    <row r="163" spans="1:65" s="2" customFormat="1" ht="11.25">
      <c r="A163" s="33"/>
      <c r="B163" s="34"/>
      <c r="C163" s="35"/>
      <c r="D163" s="187" t="s">
        <v>140</v>
      </c>
      <c r="E163" s="35"/>
      <c r="F163" s="188" t="s">
        <v>301</v>
      </c>
      <c r="G163" s="35"/>
      <c r="H163" s="35"/>
      <c r="I163" s="189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140</v>
      </c>
      <c r="AU163" s="16" t="s">
        <v>85</v>
      </c>
    </row>
    <row r="164" spans="1:65" s="2" customFormat="1" ht="19.5">
      <c r="A164" s="33"/>
      <c r="B164" s="34"/>
      <c r="C164" s="35"/>
      <c r="D164" s="194" t="s">
        <v>190</v>
      </c>
      <c r="E164" s="35"/>
      <c r="F164" s="204" t="s">
        <v>302</v>
      </c>
      <c r="G164" s="35"/>
      <c r="H164" s="35"/>
      <c r="I164" s="189"/>
      <c r="J164" s="35"/>
      <c r="K164" s="35"/>
      <c r="L164" s="38"/>
      <c r="M164" s="190"/>
      <c r="N164" s="191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190</v>
      </c>
      <c r="AU164" s="16" t="s">
        <v>85</v>
      </c>
    </row>
    <row r="165" spans="1:65" s="13" customFormat="1" ht="11.25">
      <c r="B165" s="192"/>
      <c r="C165" s="193"/>
      <c r="D165" s="194" t="s">
        <v>142</v>
      </c>
      <c r="E165" s="195" t="s">
        <v>27</v>
      </c>
      <c r="F165" s="196" t="s">
        <v>360</v>
      </c>
      <c r="G165" s="193"/>
      <c r="H165" s="197">
        <v>191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142</v>
      </c>
      <c r="AU165" s="203" t="s">
        <v>85</v>
      </c>
      <c r="AV165" s="13" t="s">
        <v>85</v>
      </c>
      <c r="AW165" s="13" t="s">
        <v>34</v>
      </c>
      <c r="AX165" s="13" t="s">
        <v>74</v>
      </c>
      <c r="AY165" s="203" t="s">
        <v>132</v>
      </c>
    </row>
    <row r="166" spans="1:65" s="2" customFormat="1" ht="24.2" customHeight="1">
      <c r="A166" s="33"/>
      <c r="B166" s="34"/>
      <c r="C166" s="173" t="s">
        <v>232</v>
      </c>
      <c r="D166" s="173" t="s">
        <v>134</v>
      </c>
      <c r="E166" s="174" t="s">
        <v>304</v>
      </c>
      <c r="F166" s="175" t="s">
        <v>305</v>
      </c>
      <c r="G166" s="176" t="s">
        <v>180</v>
      </c>
      <c r="H166" s="177">
        <v>3629</v>
      </c>
      <c r="I166" s="178"/>
      <c r="J166" s="179">
        <f>ROUND(I166*H166,2)</f>
        <v>0</v>
      </c>
      <c r="K166" s="180"/>
      <c r="L166" s="38"/>
      <c r="M166" s="181" t="s">
        <v>27</v>
      </c>
      <c r="N166" s="182" t="s">
        <v>45</v>
      </c>
      <c r="O166" s="63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5" t="s">
        <v>138</v>
      </c>
      <c r="AT166" s="185" t="s">
        <v>134</v>
      </c>
      <c r="AU166" s="185" t="s">
        <v>85</v>
      </c>
      <c r="AY166" s="16" t="s">
        <v>132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6" t="s">
        <v>82</v>
      </c>
      <c r="BK166" s="186">
        <f>ROUND(I166*H166,2)</f>
        <v>0</v>
      </c>
      <c r="BL166" s="16" t="s">
        <v>138</v>
      </c>
      <c r="BM166" s="185" t="s">
        <v>361</v>
      </c>
    </row>
    <row r="167" spans="1:65" s="2" customFormat="1" ht="11.25">
      <c r="A167" s="33"/>
      <c r="B167" s="34"/>
      <c r="C167" s="35"/>
      <c r="D167" s="187" t="s">
        <v>140</v>
      </c>
      <c r="E167" s="35"/>
      <c r="F167" s="188" t="s">
        <v>307</v>
      </c>
      <c r="G167" s="35"/>
      <c r="H167" s="35"/>
      <c r="I167" s="189"/>
      <c r="J167" s="35"/>
      <c r="K167" s="35"/>
      <c r="L167" s="38"/>
      <c r="M167" s="190"/>
      <c r="N167" s="191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140</v>
      </c>
      <c r="AU167" s="16" t="s">
        <v>85</v>
      </c>
    </row>
    <row r="168" spans="1:65" s="13" customFormat="1" ht="11.25">
      <c r="B168" s="192"/>
      <c r="C168" s="193"/>
      <c r="D168" s="194" t="s">
        <v>142</v>
      </c>
      <c r="E168" s="195" t="s">
        <v>27</v>
      </c>
      <c r="F168" s="196" t="s">
        <v>362</v>
      </c>
      <c r="G168" s="193"/>
      <c r="H168" s="197">
        <v>3629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142</v>
      </c>
      <c r="AU168" s="203" t="s">
        <v>85</v>
      </c>
      <c r="AV168" s="13" t="s">
        <v>85</v>
      </c>
      <c r="AW168" s="13" t="s">
        <v>34</v>
      </c>
      <c r="AX168" s="13" t="s">
        <v>82</v>
      </c>
      <c r="AY168" s="203" t="s">
        <v>132</v>
      </c>
    </row>
    <row r="169" spans="1:65" s="2" customFormat="1" ht="24.2" customHeight="1">
      <c r="A169" s="33"/>
      <c r="B169" s="34"/>
      <c r="C169" s="173" t="s">
        <v>280</v>
      </c>
      <c r="D169" s="173" t="s">
        <v>134</v>
      </c>
      <c r="E169" s="174" t="s">
        <v>287</v>
      </c>
      <c r="F169" s="175" t="s">
        <v>288</v>
      </c>
      <c r="G169" s="176" t="s">
        <v>180</v>
      </c>
      <c r="H169" s="177">
        <v>1.92</v>
      </c>
      <c r="I169" s="178"/>
      <c r="J169" s="179">
        <f>ROUND(I169*H169,2)</f>
        <v>0</v>
      </c>
      <c r="K169" s="180"/>
      <c r="L169" s="38"/>
      <c r="M169" s="181" t="s">
        <v>27</v>
      </c>
      <c r="N169" s="182" t="s">
        <v>45</v>
      </c>
      <c r="O169" s="6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5" t="s">
        <v>138</v>
      </c>
      <c r="AT169" s="185" t="s">
        <v>134</v>
      </c>
      <c r="AU169" s="185" t="s">
        <v>85</v>
      </c>
      <c r="AY169" s="16" t="s">
        <v>132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82</v>
      </c>
      <c r="BK169" s="186">
        <f>ROUND(I169*H169,2)</f>
        <v>0</v>
      </c>
      <c r="BL169" s="16" t="s">
        <v>138</v>
      </c>
      <c r="BM169" s="185" t="s">
        <v>363</v>
      </c>
    </row>
    <row r="170" spans="1:65" s="2" customFormat="1" ht="11.25">
      <c r="A170" s="33"/>
      <c r="B170" s="34"/>
      <c r="C170" s="35"/>
      <c r="D170" s="187" t="s">
        <v>140</v>
      </c>
      <c r="E170" s="35"/>
      <c r="F170" s="188" t="s">
        <v>290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140</v>
      </c>
      <c r="AU170" s="16" t="s">
        <v>85</v>
      </c>
    </row>
    <row r="171" spans="1:65" s="13" customFormat="1" ht="11.25">
      <c r="B171" s="192"/>
      <c r="C171" s="193"/>
      <c r="D171" s="194" t="s">
        <v>142</v>
      </c>
      <c r="E171" s="195" t="s">
        <v>27</v>
      </c>
      <c r="F171" s="196" t="s">
        <v>364</v>
      </c>
      <c r="G171" s="193"/>
      <c r="H171" s="197">
        <v>1.92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142</v>
      </c>
      <c r="AU171" s="203" t="s">
        <v>85</v>
      </c>
      <c r="AV171" s="13" t="s">
        <v>85</v>
      </c>
      <c r="AW171" s="13" t="s">
        <v>34</v>
      </c>
      <c r="AX171" s="13" t="s">
        <v>82</v>
      </c>
      <c r="AY171" s="203" t="s">
        <v>132</v>
      </c>
    </row>
    <row r="172" spans="1:65" s="2" customFormat="1" ht="24.2" customHeight="1">
      <c r="A172" s="33"/>
      <c r="B172" s="34"/>
      <c r="C172" s="173" t="s">
        <v>286</v>
      </c>
      <c r="D172" s="173" t="s">
        <v>134</v>
      </c>
      <c r="E172" s="174" t="s">
        <v>292</v>
      </c>
      <c r="F172" s="175" t="s">
        <v>293</v>
      </c>
      <c r="G172" s="176" t="s">
        <v>180</v>
      </c>
      <c r="H172" s="177">
        <v>32.64</v>
      </c>
      <c r="I172" s="178"/>
      <c r="J172" s="179">
        <f>ROUND(I172*H172,2)</f>
        <v>0</v>
      </c>
      <c r="K172" s="180"/>
      <c r="L172" s="38"/>
      <c r="M172" s="181" t="s">
        <v>27</v>
      </c>
      <c r="N172" s="182" t="s">
        <v>45</v>
      </c>
      <c r="O172" s="63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5" t="s">
        <v>138</v>
      </c>
      <c r="AT172" s="185" t="s">
        <v>134</v>
      </c>
      <c r="AU172" s="185" t="s">
        <v>85</v>
      </c>
      <c r="AY172" s="16" t="s">
        <v>132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6" t="s">
        <v>82</v>
      </c>
      <c r="BK172" s="186">
        <f>ROUND(I172*H172,2)</f>
        <v>0</v>
      </c>
      <c r="BL172" s="16" t="s">
        <v>138</v>
      </c>
      <c r="BM172" s="185" t="s">
        <v>365</v>
      </c>
    </row>
    <row r="173" spans="1:65" s="2" customFormat="1" ht="11.25">
      <c r="A173" s="33"/>
      <c r="B173" s="34"/>
      <c r="C173" s="35"/>
      <c r="D173" s="187" t="s">
        <v>140</v>
      </c>
      <c r="E173" s="35"/>
      <c r="F173" s="188" t="s">
        <v>295</v>
      </c>
      <c r="G173" s="35"/>
      <c r="H173" s="35"/>
      <c r="I173" s="189"/>
      <c r="J173" s="35"/>
      <c r="K173" s="35"/>
      <c r="L173" s="38"/>
      <c r="M173" s="190"/>
      <c r="N173" s="191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140</v>
      </c>
      <c r="AU173" s="16" t="s">
        <v>85</v>
      </c>
    </row>
    <row r="174" spans="1:65" s="13" customFormat="1" ht="11.25">
      <c r="B174" s="192"/>
      <c r="C174" s="193"/>
      <c r="D174" s="194" t="s">
        <v>142</v>
      </c>
      <c r="E174" s="195" t="s">
        <v>27</v>
      </c>
      <c r="F174" s="196" t="s">
        <v>366</v>
      </c>
      <c r="G174" s="193"/>
      <c r="H174" s="197">
        <v>32.64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142</v>
      </c>
      <c r="AU174" s="203" t="s">
        <v>85</v>
      </c>
      <c r="AV174" s="13" t="s">
        <v>85</v>
      </c>
      <c r="AW174" s="13" t="s">
        <v>34</v>
      </c>
      <c r="AX174" s="13" t="s">
        <v>82</v>
      </c>
      <c r="AY174" s="203" t="s">
        <v>132</v>
      </c>
    </row>
    <row r="175" spans="1:65" s="2" customFormat="1" ht="24.2" customHeight="1">
      <c r="A175" s="33"/>
      <c r="B175" s="34"/>
      <c r="C175" s="173" t="s">
        <v>291</v>
      </c>
      <c r="D175" s="173" t="s">
        <v>134</v>
      </c>
      <c r="E175" s="174" t="s">
        <v>275</v>
      </c>
      <c r="F175" s="175" t="s">
        <v>276</v>
      </c>
      <c r="G175" s="176" t="s">
        <v>180</v>
      </c>
      <c r="H175" s="177">
        <v>1.92</v>
      </c>
      <c r="I175" s="178"/>
      <c r="J175" s="179">
        <f>ROUND(I175*H175,2)</f>
        <v>0</v>
      </c>
      <c r="K175" s="180"/>
      <c r="L175" s="38"/>
      <c r="M175" s="181" t="s">
        <v>27</v>
      </c>
      <c r="N175" s="182" t="s">
        <v>45</v>
      </c>
      <c r="O175" s="63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5" t="s">
        <v>138</v>
      </c>
      <c r="AT175" s="185" t="s">
        <v>134</v>
      </c>
      <c r="AU175" s="185" t="s">
        <v>85</v>
      </c>
      <c r="AY175" s="16" t="s">
        <v>132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6" t="s">
        <v>82</v>
      </c>
      <c r="BK175" s="186">
        <f>ROUND(I175*H175,2)</f>
        <v>0</v>
      </c>
      <c r="BL175" s="16" t="s">
        <v>138</v>
      </c>
      <c r="BM175" s="185" t="s">
        <v>367</v>
      </c>
    </row>
    <row r="176" spans="1:65" s="2" customFormat="1" ht="11.25">
      <c r="A176" s="33"/>
      <c r="B176" s="34"/>
      <c r="C176" s="35"/>
      <c r="D176" s="187" t="s">
        <v>140</v>
      </c>
      <c r="E176" s="35"/>
      <c r="F176" s="188" t="s">
        <v>278</v>
      </c>
      <c r="G176" s="35"/>
      <c r="H176" s="35"/>
      <c r="I176" s="189"/>
      <c r="J176" s="35"/>
      <c r="K176" s="35"/>
      <c r="L176" s="38"/>
      <c r="M176" s="190"/>
      <c r="N176" s="191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140</v>
      </c>
      <c r="AU176" s="16" t="s">
        <v>85</v>
      </c>
    </row>
    <row r="177" spans="1:51" s="13" customFormat="1" ht="11.25">
      <c r="B177" s="192"/>
      <c r="C177" s="193"/>
      <c r="D177" s="194" t="s">
        <v>142</v>
      </c>
      <c r="E177" s="195" t="s">
        <v>27</v>
      </c>
      <c r="F177" s="196" t="s">
        <v>364</v>
      </c>
      <c r="G177" s="193"/>
      <c r="H177" s="197">
        <v>1.92</v>
      </c>
      <c r="I177" s="198"/>
      <c r="J177" s="193"/>
      <c r="K177" s="193"/>
      <c r="L177" s="199"/>
      <c r="M177" s="216"/>
      <c r="N177" s="217"/>
      <c r="O177" s="217"/>
      <c r="P177" s="217"/>
      <c r="Q177" s="217"/>
      <c r="R177" s="217"/>
      <c r="S177" s="217"/>
      <c r="T177" s="218"/>
      <c r="AT177" s="203" t="s">
        <v>142</v>
      </c>
      <c r="AU177" s="203" t="s">
        <v>85</v>
      </c>
      <c r="AV177" s="13" t="s">
        <v>85</v>
      </c>
      <c r="AW177" s="13" t="s">
        <v>34</v>
      </c>
      <c r="AX177" s="13" t="s">
        <v>82</v>
      </c>
      <c r="AY177" s="203" t="s">
        <v>132</v>
      </c>
    </row>
    <row r="178" spans="1:51" s="2" customFormat="1" ht="6.95" customHeight="1">
      <c r="A178" s="33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38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algorithmName="SHA-512" hashValue="IaABl3rPoerE4EcEBy5lFtiGx3EnP0jgHKKO84vE9nBm0KHX0lWrAd2gzIRN1ZjsegjvAmfEEoqAFN/ws7Viog==" saltValue="yUlAlL2Lb90Rc+mfFRZ1FZvR/rd8eyUdFQJIHt/W0s7wwRNVTUM2JU6f+uTiChheTkycH7SW9zOZPmJC4jdQGQ==" spinCount="100000" sheet="1" objects="1" scenarios="1" formatColumns="0" formatRows="0" autoFilter="0"/>
  <autoFilter ref="C85:K17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0" r:id="rId4"/>
    <hyperlink ref="F103" r:id="rId5"/>
    <hyperlink ref="F107" r:id="rId6"/>
    <hyperlink ref="F111" r:id="rId7"/>
    <hyperlink ref="F114" r:id="rId8"/>
    <hyperlink ref="F117" r:id="rId9"/>
    <hyperlink ref="F131" r:id="rId10"/>
    <hyperlink ref="F134" r:id="rId11"/>
    <hyperlink ref="F137" r:id="rId12"/>
    <hyperlink ref="F143" r:id="rId13"/>
    <hyperlink ref="F146" r:id="rId14"/>
    <hyperlink ref="F149" r:id="rId15"/>
    <hyperlink ref="F152" r:id="rId16"/>
    <hyperlink ref="F155" r:id="rId17"/>
    <hyperlink ref="F159" r:id="rId18"/>
    <hyperlink ref="F163" r:id="rId19"/>
    <hyperlink ref="F167" r:id="rId20"/>
    <hyperlink ref="F170" r:id="rId21"/>
    <hyperlink ref="F173" r:id="rId22"/>
    <hyperlink ref="F176" r:id="rId2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- 1.etapa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368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104</v>
      </c>
      <c r="F24" s="33"/>
      <c r="G24" s="33"/>
      <c r="H24" s="33"/>
      <c r="I24" s="104" t="s">
        <v>29</v>
      </c>
      <c r="J24" s="106" t="s">
        <v>105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ROUND((SUM(BE86:BE173)),  2)</f>
        <v>0</v>
      </c>
      <c r="G33" s="33"/>
      <c r="H33" s="33"/>
      <c r="I33" s="117">
        <v>0.21</v>
      </c>
      <c r="J33" s="116">
        <f>ROUND(((SUM(BE86:BE173))*I33),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ROUND((SUM(BF86:BF173)),  2)</f>
        <v>0</v>
      </c>
      <c r="G34" s="33"/>
      <c r="H34" s="33"/>
      <c r="I34" s="117">
        <v>0.15</v>
      </c>
      <c r="J34" s="116">
        <f>ROUND(((SUM(BF86:BF173))*I34),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ROUND((SUM(BG86:BG173)),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ROUND((SUM(BH86:BH173)),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ROUND((SUM(BI86:BI173)),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- 1.etapa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1153.8 - 2 - ulice Luční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107</v>
      </c>
      <c r="D57" s="130"/>
      <c r="E57" s="130"/>
      <c r="F57" s="130"/>
      <c r="G57" s="130"/>
      <c r="H57" s="130"/>
      <c r="I57" s="130"/>
      <c r="J57" s="131" t="s">
        <v>108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109</v>
      </c>
    </row>
    <row r="60" spans="1:47" s="9" customFormat="1" ht="24.95" customHeight="1">
      <c r="B60" s="133"/>
      <c r="C60" s="134"/>
      <c r="D60" s="135" t="s">
        <v>110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111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112</v>
      </c>
      <c r="E62" s="142"/>
      <c r="F62" s="142"/>
      <c r="G62" s="142"/>
      <c r="H62" s="142"/>
      <c r="I62" s="142"/>
      <c r="J62" s="143">
        <f>J104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113</v>
      </c>
      <c r="E63" s="142"/>
      <c r="F63" s="142"/>
      <c r="G63" s="142"/>
      <c r="H63" s="142"/>
      <c r="I63" s="142"/>
      <c r="J63" s="143">
        <f>J118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114</v>
      </c>
      <c r="E64" s="142"/>
      <c r="F64" s="142"/>
      <c r="G64" s="142"/>
      <c r="H64" s="142"/>
      <c r="I64" s="142"/>
      <c r="J64" s="143">
        <f>J128</f>
        <v>0</v>
      </c>
      <c r="K64" s="140"/>
      <c r="L64" s="144"/>
    </row>
    <row r="65" spans="1:31" s="10" customFormat="1" ht="14.85" customHeight="1">
      <c r="B65" s="139"/>
      <c r="C65" s="140"/>
      <c r="D65" s="141" t="s">
        <v>115</v>
      </c>
      <c r="E65" s="142"/>
      <c r="F65" s="142"/>
      <c r="G65" s="142"/>
      <c r="H65" s="142"/>
      <c r="I65" s="142"/>
      <c r="J65" s="143">
        <f>J153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116</v>
      </c>
      <c r="E66" s="142"/>
      <c r="F66" s="142"/>
      <c r="G66" s="142"/>
      <c r="H66" s="142"/>
      <c r="I66" s="142"/>
      <c r="J66" s="143">
        <f>J157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- 1.etapa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1153.8 - 2 - ulice Luční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21. 3. 2024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118</v>
      </c>
      <c r="D85" s="148" t="s">
        <v>59</v>
      </c>
      <c r="E85" s="148" t="s">
        <v>55</v>
      </c>
      <c r="F85" s="148" t="s">
        <v>56</v>
      </c>
      <c r="G85" s="148" t="s">
        <v>119</v>
      </c>
      <c r="H85" s="148" t="s">
        <v>120</v>
      </c>
      <c r="I85" s="148" t="s">
        <v>121</v>
      </c>
      <c r="J85" s="149" t="s">
        <v>108</v>
      </c>
      <c r="K85" s="150" t="s">
        <v>122</v>
      </c>
      <c r="L85" s="151"/>
      <c r="M85" s="67" t="s">
        <v>27</v>
      </c>
      <c r="N85" s="68" t="s">
        <v>44</v>
      </c>
      <c r="O85" s="68" t="s">
        <v>123</v>
      </c>
      <c r="P85" s="68" t="s">
        <v>124</v>
      </c>
      <c r="Q85" s="68" t="s">
        <v>125</v>
      </c>
      <c r="R85" s="68" t="s">
        <v>126</v>
      </c>
      <c r="S85" s="68" t="s">
        <v>127</v>
      </c>
      <c r="T85" s="69" t="s">
        <v>128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129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21.95608</v>
      </c>
      <c r="S86" s="71"/>
      <c r="T86" s="155">
        <f>T87</f>
        <v>203.69000000000003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109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130</v>
      </c>
      <c r="F87" s="160" t="s">
        <v>131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P88+P104+P118+P128+P157</f>
        <v>0</v>
      </c>
      <c r="Q87" s="165"/>
      <c r="R87" s="166">
        <f>R88+R104+R118+R128+R157</f>
        <v>21.95608</v>
      </c>
      <c r="S87" s="165"/>
      <c r="T87" s="167">
        <f>T88+T104+T118+T128+T157</f>
        <v>203.69000000000003</v>
      </c>
      <c r="AR87" s="168" t="s">
        <v>82</v>
      </c>
      <c r="AT87" s="169" t="s">
        <v>73</v>
      </c>
      <c r="AU87" s="169" t="s">
        <v>74</v>
      </c>
      <c r="AY87" s="168" t="s">
        <v>132</v>
      </c>
      <c r="BK87" s="170">
        <f>BK88+BK104+BK118+BK128+BK157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133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SUM(P89:P103)</f>
        <v>0</v>
      </c>
      <c r="Q88" s="165"/>
      <c r="R88" s="166">
        <f>SUM(R89:R103)</f>
        <v>0.11168000000000002</v>
      </c>
      <c r="S88" s="165"/>
      <c r="T88" s="167">
        <f>SUM(T89:T103)</f>
        <v>187.81000000000003</v>
      </c>
      <c r="AR88" s="168" t="s">
        <v>82</v>
      </c>
      <c r="AT88" s="169" t="s">
        <v>73</v>
      </c>
      <c r="AU88" s="169" t="s">
        <v>82</v>
      </c>
      <c r="AY88" s="168" t="s">
        <v>132</v>
      </c>
      <c r="BK88" s="170">
        <f>SUM(BK89:BK103)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134</v>
      </c>
      <c r="E89" s="174" t="s">
        <v>310</v>
      </c>
      <c r="F89" s="175" t="s">
        <v>311</v>
      </c>
      <c r="G89" s="176" t="s">
        <v>137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138</v>
      </c>
      <c r="AT89" s="185" t="s">
        <v>134</v>
      </c>
      <c r="AU89" s="185" t="s">
        <v>85</v>
      </c>
      <c r="AY89" s="16" t="s">
        <v>132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138</v>
      </c>
      <c r="BM89" s="185" t="s">
        <v>312</v>
      </c>
    </row>
    <row r="90" spans="1:65" s="2" customFormat="1" ht="11.25">
      <c r="A90" s="33"/>
      <c r="B90" s="34"/>
      <c r="C90" s="35"/>
      <c r="D90" s="187" t="s">
        <v>140</v>
      </c>
      <c r="E90" s="35"/>
      <c r="F90" s="188" t="s">
        <v>313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140</v>
      </c>
      <c r="AU90" s="16" t="s">
        <v>85</v>
      </c>
    </row>
    <row r="91" spans="1:65" s="2" customFormat="1" ht="19.5">
      <c r="A91" s="33"/>
      <c r="B91" s="34"/>
      <c r="C91" s="35"/>
      <c r="D91" s="194" t="s">
        <v>190</v>
      </c>
      <c r="E91" s="35"/>
      <c r="F91" s="204" t="s">
        <v>314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190</v>
      </c>
      <c r="AU91" s="16" t="s">
        <v>85</v>
      </c>
    </row>
    <row r="92" spans="1:65" s="13" customFormat="1" ht="11.25">
      <c r="B92" s="192"/>
      <c r="C92" s="193"/>
      <c r="D92" s="194" t="s">
        <v>142</v>
      </c>
      <c r="E92" s="195" t="s">
        <v>27</v>
      </c>
      <c r="F92" s="196" t="s">
        <v>315</v>
      </c>
      <c r="G92" s="193"/>
      <c r="H92" s="197">
        <v>1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142</v>
      </c>
      <c r="AU92" s="203" t="s">
        <v>85</v>
      </c>
      <c r="AV92" s="13" t="s">
        <v>85</v>
      </c>
      <c r="AW92" s="13" t="s">
        <v>34</v>
      </c>
      <c r="AX92" s="13" t="s">
        <v>82</v>
      </c>
      <c r="AY92" s="203" t="s">
        <v>132</v>
      </c>
    </row>
    <row r="93" spans="1:65" s="2" customFormat="1" ht="37.9" customHeight="1">
      <c r="A93" s="33"/>
      <c r="B93" s="34"/>
      <c r="C93" s="173" t="s">
        <v>85</v>
      </c>
      <c r="D93" s="173" t="s">
        <v>134</v>
      </c>
      <c r="E93" s="174" t="s">
        <v>316</v>
      </c>
      <c r="F93" s="175" t="s">
        <v>317</v>
      </c>
      <c r="G93" s="176" t="s">
        <v>137</v>
      </c>
      <c r="H93" s="177">
        <v>17</v>
      </c>
      <c r="I93" s="178"/>
      <c r="J93" s="179">
        <f>ROUND(I93*H93,2)</f>
        <v>0</v>
      </c>
      <c r="K93" s="180"/>
      <c r="L93" s="38"/>
      <c r="M93" s="181" t="s">
        <v>27</v>
      </c>
      <c r="N93" s="182" t="s">
        <v>45</v>
      </c>
      <c r="O93" s="63"/>
      <c r="P93" s="183">
        <f>O93*H93</f>
        <v>0</v>
      </c>
      <c r="Q93" s="183">
        <v>0</v>
      </c>
      <c r="R93" s="183">
        <f>Q93*H93</f>
        <v>0</v>
      </c>
      <c r="S93" s="183">
        <v>0.22</v>
      </c>
      <c r="T93" s="184">
        <f>S93*H93</f>
        <v>3.74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5" t="s">
        <v>138</v>
      </c>
      <c r="AT93" s="185" t="s">
        <v>134</v>
      </c>
      <c r="AU93" s="185" t="s">
        <v>85</v>
      </c>
      <c r="AY93" s="16" t="s">
        <v>132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82</v>
      </c>
      <c r="BK93" s="186">
        <f>ROUND(I93*H93,2)</f>
        <v>0</v>
      </c>
      <c r="BL93" s="16" t="s">
        <v>138</v>
      </c>
      <c r="BM93" s="185" t="s">
        <v>318</v>
      </c>
    </row>
    <row r="94" spans="1:65" s="2" customFormat="1" ht="11.25">
      <c r="A94" s="33"/>
      <c r="B94" s="34"/>
      <c r="C94" s="35"/>
      <c r="D94" s="187" t="s">
        <v>140</v>
      </c>
      <c r="E94" s="35"/>
      <c r="F94" s="188" t="s">
        <v>319</v>
      </c>
      <c r="G94" s="35"/>
      <c r="H94" s="35"/>
      <c r="I94" s="189"/>
      <c r="J94" s="35"/>
      <c r="K94" s="35"/>
      <c r="L94" s="38"/>
      <c r="M94" s="190"/>
      <c r="N94" s="191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140</v>
      </c>
      <c r="AU94" s="16" t="s">
        <v>85</v>
      </c>
    </row>
    <row r="95" spans="1:65" s="13" customFormat="1" ht="11.25">
      <c r="B95" s="192"/>
      <c r="C95" s="193"/>
      <c r="D95" s="194" t="s">
        <v>142</v>
      </c>
      <c r="E95" s="195" t="s">
        <v>27</v>
      </c>
      <c r="F95" s="196" t="s">
        <v>227</v>
      </c>
      <c r="G95" s="193"/>
      <c r="H95" s="197">
        <v>17</v>
      </c>
      <c r="I95" s="198"/>
      <c r="J95" s="193"/>
      <c r="K95" s="193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142</v>
      </c>
      <c r="AU95" s="203" t="s">
        <v>85</v>
      </c>
      <c r="AV95" s="13" t="s">
        <v>85</v>
      </c>
      <c r="AW95" s="13" t="s">
        <v>34</v>
      </c>
      <c r="AX95" s="13" t="s">
        <v>82</v>
      </c>
      <c r="AY95" s="203" t="s">
        <v>132</v>
      </c>
    </row>
    <row r="96" spans="1:65" s="2" customFormat="1" ht="24.2" customHeight="1">
      <c r="A96" s="33"/>
      <c r="B96" s="34"/>
      <c r="C96" s="173" t="s">
        <v>149</v>
      </c>
      <c r="D96" s="173" t="s">
        <v>134</v>
      </c>
      <c r="E96" s="174" t="s">
        <v>320</v>
      </c>
      <c r="F96" s="175" t="s">
        <v>321</v>
      </c>
      <c r="G96" s="176" t="s">
        <v>137</v>
      </c>
      <c r="H96" s="177">
        <v>698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1.6000000000000001E-4</v>
      </c>
      <c r="R96" s="183">
        <f>Q96*H96</f>
        <v>0.11168000000000002</v>
      </c>
      <c r="S96" s="183">
        <v>0.23</v>
      </c>
      <c r="T96" s="184">
        <f>S96*H96</f>
        <v>160.54000000000002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138</v>
      </c>
      <c r="AT96" s="185" t="s">
        <v>134</v>
      </c>
      <c r="AU96" s="185" t="s">
        <v>85</v>
      </c>
      <c r="AY96" s="16" t="s">
        <v>132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138</v>
      </c>
      <c r="BM96" s="185" t="s">
        <v>322</v>
      </c>
    </row>
    <row r="97" spans="1:65" s="2" customFormat="1" ht="11.25">
      <c r="A97" s="33"/>
      <c r="B97" s="34"/>
      <c r="C97" s="35"/>
      <c r="D97" s="187" t="s">
        <v>140</v>
      </c>
      <c r="E97" s="35"/>
      <c r="F97" s="188" t="s">
        <v>323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140</v>
      </c>
      <c r="AU97" s="16" t="s">
        <v>85</v>
      </c>
    </row>
    <row r="98" spans="1:65" s="13" customFormat="1" ht="11.25">
      <c r="B98" s="192"/>
      <c r="C98" s="193"/>
      <c r="D98" s="194" t="s">
        <v>142</v>
      </c>
      <c r="E98" s="195" t="s">
        <v>27</v>
      </c>
      <c r="F98" s="196" t="s">
        <v>369</v>
      </c>
      <c r="G98" s="193"/>
      <c r="H98" s="197">
        <v>698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142</v>
      </c>
      <c r="AU98" s="203" t="s">
        <v>85</v>
      </c>
      <c r="AV98" s="13" t="s">
        <v>85</v>
      </c>
      <c r="AW98" s="13" t="s">
        <v>34</v>
      </c>
      <c r="AX98" s="13" t="s">
        <v>82</v>
      </c>
      <c r="AY98" s="203" t="s">
        <v>132</v>
      </c>
    </row>
    <row r="99" spans="1:65" s="2" customFormat="1" ht="24.2" customHeight="1">
      <c r="A99" s="33"/>
      <c r="B99" s="34"/>
      <c r="C99" s="173" t="s">
        <v>138</v>
      </c>
      <c r="D99" s="173" t="s">
        <v>134</v>
      </c>
      <c r="E99" s="174" t="s">
        <v>150</v>
      </c>
      <c r="F99" s="175" t="s">
        <v>151</v>
      </c>
      <c r="G99" s="176" t="s">
        <v>152</v>
      </c>
      <c r="H99" s="177">
        <v>20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0.20499999999999999</v>
      </c>
      <c r="T99" s="184">
        <f>S99*H99</f>
        <v>4.0999999999999996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138</v>
      </c>
      <c r="AT99" s="185" t="s">
        <v>134</v>
      </c>
      <c r="AU99" s="185" t="s">
        <v>85</v>
      </c>
      <c r="AY99" s="16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138</v>
      </c>
      <c r="BM99" s="185" t="s">
        <v>325</v>
      </c>
    </row>
    <row r="100" spans="1:65" s="2" customFormat="1" ht="11.25">
      <c r="A100" s="33"/>
      <c r="B100" s="34"/>
      <c r="C100" s="35"/>
      <c r="D100" s="187" t="s">
        <v>140</v>
      </c>
      <c r="E100" s="35"/>
      <c r="F100" s="188" t="s">
        <v>154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140</v>
      </c>
      <c r="AU100" s="16" t="s">
        <v>85</v>
      </c>
    </row>
    <row r="101" spans="1:65" s="13" customFormat="1" ht="11.25">
      <c r="B101" s="192"/>
      <c r="C101" s="193"/>
      <c r="D101" s="194" t="s">
        <v>142</v>
      </c>
      <c r="E101" s="195" t="s">
        <v>27</v>
      </c>
      <c r="F101" s="196" t="s">
        <v>244</v>
      </c>
      <c r="G101" s="193"/>
      <c r="H101" s="197">
        <v>20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142</v>
      </c>
      <c r="AU101" s="203" t="s">
        <v>85</v>
      </c>
      <c r="AV101" s="13" t="s">
        <v>85</v>
      </c>
      <c r="AW101" s="13" t="s">
        <v>34</v>
      </c>
      <c r="AX101" s="13" t="s">
        <v>82</v>
      </c>
      <c r="AY101" s="203" t="s">
        <v>132</v>
      </c>
    </row>
    <row r="102" spans="1:65" s="2" customFormat="1" ht="24.2" customHeight="1">
      <c r="A102" s="33"/>
      <c r="B102" s="34"/>
      <c r="C102" s="173" t="s">
        <v>370</v>
      </c>
      <c r="D102" s="173" t="s">
        <v>134</v>
      </c>
      <c r="E102" s="174" t="s">
        <v>371</v>
      </c>
      <c r="F102" s="175" t="s">
        <v>372</v>
      </c>
      <c r="G102" s="176" t="s">
        <v>152</v>
      </c>
      <c r="H102" s="177">
        <v>67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0.28999999999999998</v>
      </c>
      <c r="T102" s="184">
        <f>S102*H102</f>
        <v>19.43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138</v>
      </c>
      <c r="AT102" s="185" t="s">
        <v>134</v>
      </c>
      <c r="AU102" s="185" t="s">
        <v>85</v>
      </c>
      <c r="AY102" s="16" t="s">
        <v>132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138</v>
      </c>
      <c r="BM102" s="185" t="s">
        <v>373</v>
      </c>
    </row>
    <row r="103" spans="1:65" s="13" customFormat="1" ht="11.25">
      <c r="B103" s="192"/>
      <c r="C103" s="193"/>
      <c r="D103" s="194" t="s">
        <v>142</v>
      </c>
      <c r="E103" s="195" t="s">
        <v>27</v>
      </c>
      <c r="F103" s="196" t="s">
        <v>374</v>
      </c>
      <c r="G103" s="193"/>
      <c r="H103" s="197">
        <v>67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142</v>
      </c>
      <c r="AU103" s="203" t="s">
        <v>85</v>
      </c>
      <c r="AV103" s="13" t="s">
        <v>85</v>
      </c>
      <c r="AW103" s="13" t="s">
        <v>34</v>
      </c>
      <c r="AX103" s="13" t="s">
        <v>82</v>
      </c>
      <c r="AY103" s="203" t="s">
        <v>132</v>
      </c>
    </row>
    <row r="104" spans="1:65" s="12" customFormat="1" ht="22.9" customHeight="1">
      <c r="B104" s="157"/>
      <c r="C104" s="158"/>
      <c r="D104" s="159" t="s">
        <v>73</v>
      </c>
      <c r="E104" s="171" t="s">
        <v>160</v>
      </c>
      <c r="F104" s="171" t="s">
        <v>184</v>
      </c>
      <c r="G104" s="158"/>
      <c r="H104" s="158"/>
      <c r="I104" s="161"/>
      <c r="J104" s="172">
        <f>BK104</f>
        <v>0</v>
      </c>
      <c r="K104" s="158"/>
      <c r="L104" s="163"/>
      <c r="M104" s="164"/>
      <c r="N104" s="165"/>
      <c r="O104" s="165"/>
      <c r="P104" s="166">
        <f>SUM(P105:P117)</f>
        <v>0</v>
      </c>
      <c r="Q104" s="165"/>
      <c r="R104" s="166">
        <f>SUM(R105:R117)</f>
        <v>0.49558000000000002</v>
      </c>
      <c r="S104" s="165"/>
      <c r="T104" s="167">
        <f>SUM(T105:T117)</f>
        <v>0</v>
      </c>
      <c r="AR104" s="168" t="s">
        <v>82</v>
      </c>
      <c r="AT104" s="169" t="s">
        <v>73</v>
      </c>
      <c r="AU104" s="169" t="s">
        <v>82</v>
      </c>
      <c r="AY104" s="168" t="s">
        <v>132</v>
      </c>
      <c r="BK104" s="170">
        <f>SUM(BK105:BK117)</f>
        <v>0</v>
      </c>
    </row>
    <row r="105" spans="1:65" s="2" customFormat="1" ht="24.2" customHeight="1">
      <c r="A105" s="33"/>
      <c r="B105" s="34"/>
      <c r="C105" s="173" t="s">
        <v>155</v>
      </c>
      <c r="D105" s="173" t="s">
        <v>134</v>
      </c>
      <c r="E105" s="174" t="s">
        <v>186</v>
      </c>
      <c r="F105" s="175" t="s">
        <v>187</v>
      </c>
      <c r="G105" s="176" t="s">
        <v>137</v>
      </c>
      <c r="H105" s="177">
        <v>698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138</v>
      </c>
      <c r="AT105" s="185" t="s">
        <v>134</v>
      </c>
      <c r="AU105" s="185" t="s">
        <v>85</v>
      </c>
      <c r="AY105" s="16" t="s">
        <v>132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138</v>
      </c>
      <c r="BM105" s="185" t="s">
        <v>327</v>
      </c>
    </row>
    <row r="106" spans="1:65" s="2" customFormat="1" ht="11.25">
      <c r="A106" s="33"/>
      <c r="B106" s="34"/>
      <c r="C106" s="35"/>
      <c r="D106" s="187" t="s">
        <v>140</v>
      </c>
      <c r="E106" s="35"/>
      <c r="F106" s="188" t="s">
        <v>189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140</v>
      </c>
      <c r="AU106" s="16" t="s">
        <v>85</v>
      </c>
    </row>
    <row r="107" spans="1:65" s="2" customFormat="1" ht="19.5">
      <c r="A107" s="33"/>
      <c r="B107" s="34"/>
      <c r="C107" s="35"/>
      <c r="D107" s="194" t="s">
        <v>190</v>
      </c>
      <c r="E107" s="35"/>
      <c r="F107" s="204" t="s">
        <v>191</v>
      </c>
      <c r="G107" s="35"/>
      <c r="H107" s="35"/>
      <c r="I107" s="189"/>
      <c r="J107" s="35"/>
      <c r="K107" s="35"/>
      <c r="L107" s="38"/>
      <c r="M107" s="190"/>
      <c r="N107" s="191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190</v>
      </c>
      <c r="AU107" s="16" t="s">
        <v>85</v>
      </c>
    </row>
    <row r="108" spans="1:65" s="13" customFormat="1" ht="11.25">
      <c r="B108" s="192"/>
      <c r="C108" s="193"/>
      <c r="D108" s="194" t="s">
        <v>142</v>
      </c>
      <c r="E108" s="195" t="s">
        <v>27</v>
      </c>
      <c r="F108" s="196" t="s">
        <v>369</v>
      </c>
      <c r="G108" s="193"/>
      <c r="H108" s="197">
        <v>698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142</v>
      </c>
      <c r="AU108" s="203" t="s">
        <v>85</v>
      </c>
      <c r="AV108" s="13" t="s">
        <v>85</v>
      </c>
      <c r="AW108" s="13" t="s">
        <v>34</v>
      </c>
      <c r="AX108" s="13" t="s">
        <v>82</v>
      </c>
      <c r="AY108" s="203" t="s">
        <v>132</v>
      </c>
    </row>
    <row r="109" spans="1:65" s="2" customFormat="1" ht="16.5" customHeight="1">
      <c r="A109" s="33"/>
      <c r="B109" s="34"/>
      <c r="C109" s="173" t="s">
        <v>171</v>
      </c>
      <c r="D109" s="173" t="s">
        <v>134</v>
      </c>
      <c r="E109" s="174" t="s">
        <v>193</v>
      </c>
      <c r="F109" s="175" t="s">
        <v>194</v>
      </c>
      <c r="G109" s="176" t="s">
        <v>137</v>
      </c>
      <c r="H109" s="177">
        <v>698</v>
      </c>
      <c r="I109" s="178"/>
      <c r="J109" s="179">
        <f>ROUND(I109*H109,2)</f>
        <v>0</v>
      </c>
      <c r="K109" s="180"/>
      <c r="L109" s="38"/>
      <c r="M109" s="181" t="s">
        <v>27</v>
      </c>
      <c r="N109" s="182" t="s">
        <v>45</v>
      </c>
      <c r="O109" s="63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5" t="s">
        <v>138</v>
      </c>
      <c r="AT109" s="185" t="s">
        <v>134</v>
      </c>
      <c r="AU109" s="185" t="s">
        <v>85</v>
      </c>
      <c r="AY109" s="16" t="s">
        <v>132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6" t="s">
        <v>82</v>
      </c>
      <c r="BK109" s="186">
        <f>ROUND(I109*H109,2)</f>
        <v>0</v>
      </c>
      <c r="BL109" s="16" t="s">
        <v>138</v>
      </c>
      <c r="BM109" s="185" t="s">
        <v>328</v>
      </c>
    </row>
    <row r="110" spans="1:65" s="2" customFormat="1" ht="11.25">
      <c r="A110" s="33"/>
      <c r="B110" s="34"/>
      <c r="C110" s="35"/>
      <c r="D110" s="187" t="s">
        <v>140</v>
      </c>
      <c r="E110" s="35"/>
      <c r="F110" s="188" t="s">
        <v>196</v>
      </c>
      <c r="G110" s="35"/>
      <c r="H110" s="35"/>
      <c r="I110" s="189"/>
      <c r="J110" s="35"/>
      <c r="K110" s="35"/>
      <c r="L110" s="38"/>
      <c r="M110" s="190"/>
      <c r="N110" s="191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140</v>
      </c>
      <c r="AU110" s="16" t="s">
        <v>85</v>
      </c>
    </row>
    <row r="111" spans="1:65" s="13" customFormat="1" ht="11.25">
      <c r="B111" s="192"/>
      <c r="C111" s="193"/>
      <c r="D111" s="194" t="s">
        <v>142</v>
      </c>
      <c r="E111" s="195" t="s">
        <v>27</v>
      </c>
      <c r="F111" s="196" t="s">
        <v>369</v>
      </c>
      <c r="G111" s="193"/>
      <c r="H111" s="197">
        <v>698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142</v>
      </c>
      <c r="AU111" s="203" t="s">
        <v>85</v>
      </c>
      <c r="AV111" s="13" t="s">
        <v>85</v>
      </c>
      <c r="AW111" s="13" t="s">
        <v>34</v>
      </c>
      <c r="AX111" s="13" t="s">
        <v>82</v>
      </c>
      <c r="AY111" s="203" t="s">
        <v>132</v>
      </c>
    </row>
    <row r="112" spans="1:65" s="2" customFormat="1" ht="16.5" customHeight="1">
      <c r="A112" s="33"/>
      <c r="B112" s="34"/>
      <c r="C112" s="173" t="s">
        <v>177</v>
      </c>
      <c r="D112" s="173" t="s">
        <v>134</v>
      </c>
      <c r="E112" s="174" t="s">
        <v>198</v>
      </c>
      <c r="F112" s="175" t="s">
        <v>199</v>
      </c>
      <c r="G112" s="176" t="s">
        <v>137</v>
      </c>
      <c r="H112" s="177">
        <v>698</v>
      </c>
      <c r="I112" s="178"/>
      <c r="J112" s="179">
        <f>ROUND(I112*H112,2)</f>
        <v>0</v>
      </c>
      <c r="K112" s="180"/>
      <c r="L112" s="38"/>
      <c r="M112" s="181" t="s">
        <v>27</v>
      </c>
      <c r="N112" s="182" t="s">
        <v>45</v>
      </c>
      <c r="O112" s="63"/>
      <c r="P112" s="183">
        <f>O112*H112</f>
        <v>0</v>
      </c>
      <c r="Q112" s="183">
        <v>7.1000000000000002E-4</v>
      </c>
      <c r="R112" s="183">
        <f>Q112*H112</f>
        <v>0.49558000000000002</v>
      </c>
      <c r="S112" s="183">
        <v>0</v>
      </c>
      <c r="T112" s="184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5" t="s">
        <v>138</v>
      </c>
      <c r="AT112" s="185" t="s">
        <v>134</v>
      </c>
      <c r="AU112" s="185" t="s">
        <v>85</v>
      </c>
      <c r="AY112" s="16" t="s">
        <v>132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6" t="s">
        <v>82</v>
      </c>
      <c r="BK112" s="186">
        <f>ROUND(I112*H112,2)</f>
        <v>0</v>
      </c>
      <c r="BL112" s="16" t="s">
        <v>138</v>
      </c>
      <c r="BM112" s="185" t="s">
        <v>329</v>
      </c>
    </row>
    <row r="113" spans="1:65" s="2" customFormat="1" ht="11.25">
      <c r="A113" s="33"/>
      <c r="B113" s="34"/>
      <c r="C113" s="35"/>
      <c r="D113" s="187" t="s">
        <v>140</v>
      </c>
      <c r="E113" s="35"/>
      <c r="F113" s="188" t="s">
        <v>201</v>
      </c>
      <c r="G113" s="35"/>
      <c r="H113" s="35"/>
      <c r="I113" s="189"/>
      <c r="J113" s="35"/>
      <c r="K113" s="35"/>
      <c r="L113" s="38"/>
      <c r="M113" s="190"/>
      <c r="N113" s="191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140</v>
      </c>
      <c r="AU113" s="16" t="s">
        <v>85</v>
      </c>
    </row>
    <row r="114" spans="1:65" s="13" customFormat="1" ht="11.25">
      <c r="B114" s="192"/>
      <c r="C114" s="193"/>
      <c r="D114" s="194" t="s">
        <v>142</v>
      </c>
      <c r="E114" s="195" t="s">
        <v>27</v>
      </c>
      <c r="F114" s="196" t="s">
        <v>369</v>
      </c>
      <c r="G114" s="193"/>
      <c r="H114" s="197">
        <v>698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142</v>
      </c>
      <c r="AU114" s="203" t="s">
        <v>85</v>
      </c>
      <c r="AV114" s="13" t="s">
        <v>85</v>
      </c>
      <c r="AW114" s="13" t="s">
        <v>34</v>
      </c>
      <c r="AX114" s="13" t="s">
        <v>82</v>
      </c>
      <c r="AY114" s="203" t="s">
        <v>132</v>
      </c>
    </row>
    <row r="115" spans="1:65" s="2" customFormat="1" ht="24.2" customHeight="1">
      <c r="A115" s="33"/>
      <c r="B115" s="34"/>
      <c r="C115" s="173" t="s">
        <v>185</v>
      </c>
      <c r="D115" s="173" t="s">
        <v>134</v>
      </c>
      <c r="E115" s="174" t="s">
        <v>330</v>
      </c>
      <c r="F115" s="175" t="s">
        <v>331</v>
      </c>
      <c r="G115" s="176" t="s">
        <v>137</v>
      </c>
      <c r="H115" s="177">
        <v>698</v>
      </c>
      <c r="I115" s="178"/>
      <c r="J115" s="179">
        <f>ROUND(I115*H115,2)</f>
        <v>0</v>
      </c>
      <c r="K115" s="180"/>
      <c r="L115" s="38"/>
      <c r="M115" s="181" t="s">
        <v>27</v>
      </c>
      <c r="N115" s="182" t="s">
        <v>45</v>
      </c>
      <c r="O115" s="63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5" t="s">
        <v>138</v>
      </c>
      <c r="AT115" s="185" t="s">
        <v>134</v>
      </c>
      <c r="AU115" s="185" t="s">
        <v>85</v>
      </c>
      <c r="AY115" s="16" t="s">
        <v>132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6" t="s">
        <v>82</v>
      </c>
      <c r="BK115" s="186">
        <f>ROUND(I115*H115,2)</f>
        <v>0</v>
      </c>
      <c r="BL115" s="16" t="s">
        <v>138</v>
      </c>
      <c r="BM115" s="185" t="s">
        <v>332</v>
      </c>
    </row>
    <row r="116" spans="1:65" s="2" customFormat="1" ht="11.25">
      <c r="A116" s="33"/>
      <c r="B116" s="34"/>
      <c r="C116" s="35"/>
      <c r="D116" s="187" t="s">
        <v>140</v>
      </c>
      <c r="E116" s="35"/>
      <c r="F116" s="188" t="s">
        <v>333</v>
      </c>
      <c r="G116" s="35"/>
      <c r="H116" s="35"/>
      <c r="I116" s="189"/>
      <c r="J116" s="35"/>
      <c r="K116" s="35"/>
      <c r="L116" s="38"/>
      <c r="M116" s="190"/>
      <c r="N116" s="191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140</v>
      </c>
      <c r="AU116" s="16" t="s">
        <v>85</v>
      </c>
    </row>
    <row r="117" spans="1:65" s="13" customFormat="1" ht="11.25">
      <c r="B117" s="192"/>
      <c r="C117" s="193"/>
      <c r="D117" s="194" t="s">
        <v>142</v>
      </c>
      <c r="E117" s="195" t="s">
        <v>27</v>
      </c>
      <c r="F117" s="196" t="s">
        <v>369</v>
      </c>
      <c r="G117" s="193"/>
      <c r="H117" s="197">
        <v>698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142</v>
      </c>
      <c r="AU117" s="203" t="s">
        <v>85</v>
      </c>
      <c r="AV117" s="13" t="s">
        <v>85</v>
      </c>
      <c r="AW117" s="13" t="s">
        <v>34</v>
      </c>
      <c r="AX117" s="13" t="s">
        <v>82</v>
      </c>
      <c r="AY117" s="203" t="s">
        <v>132</v>
      </c>
    </row>
    <row r="118" spans="1:65" s="12" customFormat="1" ht="22.9" customHeight="1">
      <c r="B118" s="157"/>
      <c r="C118" s="158"/>
      <c r="D118" s="159" t="s">
        <v>73</v>
      </c>
      <c r="E118" s="171" t="s">
        <v>177</v>
      </c>
      <c r="F118" s="171" t="s">
        <v>207</v>
      </c>
      <c r="G118" s="158"/>
      <c r="H118" s="158"/>
      <c r="I118" s="161"/>
      <c r="J118" s="172">
        <f>BK118</f>
        <v>0</v>
      </c>
      <c r="K118" s="158"/>
      <c r="L118" s="163"/>
      <c r="M118" s="164"/>
      <c r="N118" s="165"/>
      <c r="O118" s="165"/>
      <c r="P118" s="166">
        <f>SUM(P119:P127)</f>
        <v>0</v>
      </c>
      <c r="Q118" s="165"/>
      <c r="R118" s="166">
        <f>SUM(R119:R127)</f>
        <v>6.5300600000000006</v>
      </c>
      <c r="S118" s="165"/>
      <c r="T118" s="167">
        <f>SUM(T119:T127)</f>
        <v>1.92</v>
      </c>
      <c r="AR118" s="168" t="s">
        <v>82</v>
      </c>
      <c r="AT118" s="169" t="s">
        <v>73</v>
      </c>
      <c r="AU118" s="169" t="s">
        <v>82</v>
      </c>
      <c r="AY118" s="168" t="s">
        <v>132</v>
      </c>
      <c r="BK118" s="170">
        <f>SUM(BK119:BK127)</f>
        <v>0</v>
      </c>
    </row>
    <row r="119" spans="1:65" s="2" customFormat="1" ht="24.2" customHeight="1">
      <c r="A119" s="33"/>
      <c r="B119" s="34"/>
      <c r="C119" s="173" t="s">
        <v>192</v>
      </c>
      <c r="D119" s="173" t="s">
        <v>134</v>
      </c>
      <c r="E119" s="174" t="s">
        <v>209</v>
      </c>
      <c r="F119" s="175" t="s">
        <v>210</v>
      </c>
      <c r="G119" s="176" t="s">
        <v>163</v>
      </c>
      <c r="H119" s="177">
        <v>1</v>
      </c>
      <c r="I119" s="178"/>
      <c r="J119" s="179">
        <f>ROUND(I119*H119,2)</f>
        <v>0</v>
      </c>
      <c r="K119" s="180"/>
      <c r="L119" s="38"/>
      <c r="M119" s="181" t="s">
        <v>27</v>
      </c>
      <c r="N119" s="182" t="s">
        <v>45</v>
      </c>
      <c r="O119" s="63"/>
      <c r="P119" s="183">
        <f>O119*H119</f>
        <v>0</v>
      </c>
      <c r="Q119" s="183">
        <v>0</v>
      </c>
      <c r="R119" s="183">
        <f>Q119*H119</f>
        <v>0</v>
      </c>
      <c r="S119" s="183">
        <v>1.92</v>
      </c>
      <c r="T119" s="184">
        <f>S119*H119</f>
        <v>1.92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5" t="s">
        <v>138</v>
      </c>
      <c r="AT119" s="185" t="s">
        <v>134</v>
      </c>
      <c r="AU119" s="185" t="s">
        <v>85</v>
      </c>
      <c r="AY119" s="16" t="s">
        <v>132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6" t="s">
        <v>82</v>
      </c>
      <c r="BK119" s="186">
        <f>ROUND(I119*H119,2)</f>
        <v>0</v>
      </c>
      <c r="BL119" s="16" t="s">
        <v>138</v>
      </c>
      <c r="BM119" s="185" t="s">
        <v>334</v>
      </c>
    </row>
    <row r="120" spans="1:65" s="13" customFormat="1" ht="11.25">
      <c r="B120" s="192"/>
      <c r="C120" s="193"/>
      <c r="D120" s="194" t="s">
        <v>142</v>
      </c>
      <c r="E120" s="195" t="s">
        <v>27</v>
      </c>
      <c r="F120" s="196" t="s">
        <v>82</v>
      </c>
      <c r="G120" s="193"/>
      <c r="H120" s="197">
        <v>1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142</v>
      </c>
      <c r="AU120" s="203" t="s">
        <v>85</v>
      </c>
      <c r="AV120" s="13" t="s">
        <v>85</v>
      </c>
      <c r="AW120" s="13" t="s">
        <v>34</v>
      </c>
      <c r="AX120" s="13" t="s">
        <v>82</v>
      </c>
      <c r="AY120" s="203" t="s">
        <v>132</v>
      </c>
    </row>
    <row r="121" spans="1:65" s="2" customFormat="1" ht="24.2" customHeight="1">
      <c r="A121" s="33"/>
      <c r="B121" s="34"/>
      <c r="C121" s="173" t="s">
        <v>197</v>
      </c>
      <c r="D121" s="173" t="s">
        <v>134</v>
      </c>
      <c r="E121" s="174" t="s">
        <v>213</v>
      </c>
      <c r="F121" s="175" t="s">
        <v>214</v>
      </c>
      <c r="G121" s="176" t="s">
        <v>215</v>
      </c>
      <c r="H121" s="177">
        <v>1</v>
      </c>
      <c r="I121" s="178"/>
      <c r="J121" s="179">
        <f>ROUND(I121*H121,2)</f>
        <v>0</v>
      </c>
      <c r="K121" s="180"/>
      <c r="L121" s="38"/>
      <c r="M121" s="181" t="s">
        <v>27</v>
      </c>
      <c r="N121" s="182" t="s">
        <v>45</v>
      </c>
      <c r="O121" s="63"/>
      <c r="P121" s="183">
        <f>O121*H121</f>
        <v>0</v>
      </c>
      <c r="Q121" s="183">
        <v>0.34089999999999998</v>
      </c>
      <c r="R121" s="183">
        <f>Q121*H121</f>
        <v>0.34089999999999998</v>
      </c>
      <c r="S121" s="183">
        <v>0</v>
      </c>
      <c r="T121" s="18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5" t="s">
        <v>138</v>
      </c>
      <c r="AT121" s="185" t="s">
        <v>134</v>
      </c>
      <c r="AU121" s="185" t="s">
        <v>85</v>
      </c>
      <c r="AY121" s="16" t="s">
        <v>132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6" t="s">
        <v>82</v>
      </c>
      <c r="BK121" s="186">
        <f>ROUND(I121*H121,2)</f>
        <v>0</v>
      </c>
      <c r="BL121" s="16" t="s">
        <v>138</v>
      </c>
      <c r="BM121" s="185" t="s">
        <v>335</v>
      </c>
    </row>
    <row r="122" spans="1:65" s="2" customFormat="1" ht="19.5">
      <c r="A122" s="33"/>
      <c r="B122" s="34"/>
      <c r="C122" s="35"/>
      <c r="D122" s="194" t="s">
        <v>190</v>
      </c>
      <c r="E122" s="35"/>
      <c r="F122" s="204" t="s">
        <v>217</v>
      </c>
      <c r="G122" s="35"/>
      <c r="H122" s="35"/>
      <c r="I122" s="189"/>
      <c r="J122" s="35"/>
      <c r="K122" s="35"/>
      <c r="L122" s="38"/>
      <c r="M122" s="190"/>
      <c r="N122" s="191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190</v>
      </c>
      <c r="AU122" s="16" t="s">
        <v>85</v>
      </c>
    </row>
    <row r="123" spans="1:65" s="13" customFormat="1" ht="11.25">
      <c r="B123" s="192"/>
      <c r="C123" s="193"/>
      <c r="D123" s="194" t="s">
        <v>142</v>
      </c>
      <c r="E123" s="195" t="s">
        <v>27</v>
      </c>
      <c r="F123" s="196" t="s">
        <v>82</v>
      </c>
      <c r="G123" s="193"/>
      <c r="H123" s="197">
        <v>1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142</v>
      </c>
      <c r="AU123" s="203" t="s">
        <v>85</v>
      </c>
      <c r="AV123" s="13" t="s">
        <v>85</v>
      </c>
      <c r="AW123" s="13" t="s">
        <v>34</v>
      </c>
      <c r="AX123" s="13" t="s">
        <v>74</v>
      </c>
      <c r="AY123" s="203" t="s">
        <v>132</v>
      </c>
    </row>
    <row r="124" spans="1:65" s="2" customFormat="1" ht="16.5" customHeight="1">
      <c r="A124" s="33"/>
      <c r="B124" s="34"/>
      <c r="C124" s="173" t="s">
        <v>202</v>
      </c>
      <c r="D124" s="173" t="s">
        <v>134</v>
      </c>
      <c r="E124" s="174" t="s">
        <v>336</v>
      </c>
      <c r="F124" s="175" t="s">
        <v>219</v>
      </c>
      <c r="G124" s="176" t="s">
        <v>215</v>
      </c>
      <c r="H124" s="177">
        <v>8</v>
      </c>
      <c r="I124" s="178"/>
      <c r="J124" s="179">
        <f>ROUND(I124*H124,2)</f>
        <v>0</v>
      </c>
      <c r="K124" s="180"/>
      <c r="L124" s="38"/>
      <c r="M124" s="181" t="s">
        <v>27</v>
      </c>
      <c r="N124" s="182" t="s">
        <v>45</v>
      </c>
      <c r="O124" s="63"/>
      <c r="P124" s="183">
        <f>O124*H124</f>
        <v>0</v>
      </c>
      <c r="Q124" s="183">
        <v>0.42368</v>
      </c>
      <c r="R124" s="183">
        <f>Q124*H124</f>
        <v>3.38944</v>
      </c>
      <c r="S124" s="183">
        <v>0</v>
      </c>
      <c r="T124" s="18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5" t="s">
        <v>138</v>
      </c>
      <c r="AT124" s="185" t="s">
        <v>134</v>
      </c>
      <c r="AU124" s="185" t="s">
        <v>85</v>
      </c>
      <c r="AY124" s="16" t="s">
        <v>132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6" t="s">
        <v>82</v>
      </c>
      <c r="BK124" s="186">
        <f>ROUND(I124*H124,2)</f>
        <v>0</v>
      </c>
      <c r="BL124" s="16" t="s">
        <v>138</v>
      </c>
      <c r="BM124" s="185" t="s">
        <v>337</v>
      </c>
    </row>
    <row r="125" spans="1:65" s="13" customFormat="1" ht="11.25">
      <c r="B125" s="192"/>
      <c r="C125" s="193"/>
      <c r="D125" s="194" t="s">
        <v>142</v>
      </c>
      <c r="E125" s="195" t="s">
        <v>27</v>
      </c>
      <c r="F125" s="196" t="s">
        <v>177</v>
      </c>
      <c r="G125" s="193"/>
      <c r="H125" s="197">
        <v>8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142</v>
      </c>
      <c r="AU125" s="203" t="s">
        <v>85</v>
      </c>
      <c r="AV125" s="13" t="s">
        <v>85</v>
      </c>
      <c r="AW125" s="13" t="s">
        <v>34</v>
      </c>
      <c r="AX125" s="13" t="s">
        <v>82</v>
      </c>
      <c r="AY125" s="203" t="s">
        <v>132</v>
      </c>
    </row>
    <row r="126" spans="1:65" s="2" customFormat="1" ht="24.2" customHeight="1">
      <c r="A126" s="33"/>
      <c r="B126" s="34"/>
      <c r="C126" s="173" t="s">
        <v>208</v>
      </c>
      <c r="D126" s="173" t="s">
        <v>134</v>
      </c>
      <c r="E126" s="174" t="s">
        <v>223</v>
      </c>
      <c r="F126" s="175" t="s">
        <v>224</v>
      </c>
      <c r="G126" s="176" t="s">
        <v>215</v>
      </c>
      <c r="H126" s="177">
        <v>9</v>
      </c>
      <c r="I126" s="178"/>
      <c r="J126" s="179">
        <f>ROUND(I126*H126,2)</f>
        <v>0</v>
      </c>
      <c r="K126" s="180"/>
      <c r="L126" s="38"/>
      <c r="M126" s="181" t="s">
        <v>27</v>
      </c>
      <c r="N126" s="182" t="s">
        <v>45</v>
      </c>
      <c r="O126" s="63"/>
      <c r="P126" s="183">
        <f>O126*H126</f>
        <v>0</v>
      </c>
      <c r="Q126" s="183">
        <v>0.31108000000000002</v>
      </c>
      <c r="R126" s="183">
        <f>Q126*H126</f>
        <v>2.7997200000000002</v>
      </c>
      <c r="S126" s="183">
        <v>0</v>
      </c>
      <c r="T126" s="18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5" t="s">
        <v>138</v>
      </c>
      <c r="AT126" s="185" t="s">
        <v>134</v>
      </c>
      <c r="AU126" s="185" t="s">
        <v>85</v>
      </c>
      <c r="AY126" s="16" t="s">
        <v>132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6" t="s">
        <v>82</v>
      </c>
      <c r="BK126" s="186">
        <f>ROUND(I126*H126,2)</f>
        <v>0</v>
      </c>
      <c r="BL126" s="16" t="s">
        <v>138</v>
      </c>
      <c r="BM126" s="185" t="s">
        <v>338</v>
      </c>
    </row>
    <row r="127" spans="1:65" s="13" customFormat="1" ht="11.25">
      <c r="B127" s="192"/>
      <c r="C127" s="193"/>
      <c r="D127" s="194" t="s">
        <v>142</v>
      </c>
      <c r="E127" s="195" t="s">
        <v>27</v>
      </c>
      <c r="F127" s="196" t="s">
        <v>185</v>
      </c>
      <c r="G127" s="193"/>
      <c r="H127" s="197">
        <v>9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142</v>
      </c>
      <c r="AU127" s="203" t="s">
        <v>85</v>
      </c>
      <c r="AV127" s="13" t="s">
        <v>85</v>
      </c>
      <c r="AW127" s="13" t="s">
        <v>34</v>
      </c>
      <c r="AX127" s="13" t="s">
        <v>82</v>
      </c>
      <c r="AY127" s="203" t="s">
        <v>132</v>
      </c>
    </row>
    <row r="128" spans="1:65" s="12" customFormat="1" ht="22.9" customHeight="1">
      <c r="B128" s="157"/>
      <c r="C128" s="158"/>
      <c r="D128" s="159" t="s">
        <v>73</v>
      </c>
      <c r="E128" s="171" t="s">
        <v>185</v>
      </c>
      <c r="F128" s="171" t="s">
        <v>226</v>
      </c>
      <c r="G128" s="158"/>
      <c r="H128" s="158"/>
      <c r="I128" s="161"/>
      <c r="J128" s="172">
        <f>BK128</f>
        <v>0</v>
      </c>
      <c r="K128" s="158"/>
      <c r="L128" s="163"/>
      <c r="M128" s="164"/>
      <c r="N128" s="165"/>
      <c r="O128" s="165"/>
      <c r="P128" s="166">
        <f>P129+SUM(P130:P153)</f>
        <v>0</v>
      </c>
      <c r="Q128" s="165"/>
      <c r="R128" s="166">
        <f>R129+SUM(R130:R153)</f>
        <v>14.818760000000001</v>
      </c>
      <c r="S128" s="165"/>
      <c r="T128" s="167">
        <f>T129+SUM(T130:T153)</f>
        <v>13.96</v>
      </c>
      <c r="AR128" s="168" t="s">
        <v>82</v>
      </c>
      <c r="AT128" s="169" t="s">
        <v>73</v>
      </c>
      <c r="AU128" s="169" t="s">
        <v>82</v>
      </c>
      <c r="AY128" s="168" t="s">
        <v>132</v>
      </c>
      <c r="BK128" s="170">
        <f>BK129+SUM(BK130:BK153)</f>
        <v>0</v>
      </c>
    </row>
    <row r="129" spans="1:65" s="2" customFormat="1" ht="24.2" customHeight="1">
      <c r="A129" s="33"/>
      <c r="B129" s="34"/>
      <c r="C129" s="173" t="s">
        <v>297</v>
      </c>
      <c r="D129" s="173" t="s">
        <v>134</v>
      </c>
      <c r="E129" s="174" t="s">
        <v>375</v>
      </c>
      <c r="F129" s="175" t="s">
        <v>376</v>
      </c>
      <c r="G129" s="176" t="s">
        <v>152</v>
      </c>
      <c r="H129" s="177">
        <v>25</v>
      </c>
      <c r="I129" s="178"/>
      <c r="J129" s="179">
        <f>ROUND(I129*H129,2)</f>
        <v>0</v>
      </c>
      <c r="K129" s="180"/>
      <c r="L129" s="38"/>
      <c r="M129" s="181" t="s">
        <v>27</v>
      </c>
      <c r="N129" s="182" t="s">
        <v>45</v>
      </c>
      <c r="O129" s="63"/>
      <c r="P129" s="183">
        <f>O129*H129</f>
        <v>0</v>
      </c>
      <c r="Q129" s="183">
        <v>0.15540000000000001</v>
      </c>
      <c r="R129" s="183">
        <f>Q129*H129</f>
        <v>3.8850000000000002</v>
      </c>
      <c r="S129" s="183">
        <v>0</v>
      </c>
      <c r="T129" s="18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5" t="s">
        <v>138</v>
      </c>
      <c r="AT129" s="185" t="s">
        <v>134</v>
      </c>
      <c r="AU129" s="185" t="s">
        <v>85</v>
      </c>
      <c r="AY129" s="16" t="s">
        <v>132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6" t="s">
        <v>82</v>
      </c>
      <c r="BK129" s="186">
        <f>ROUND(I129*H129,2)</f>
        <v>0</v>
      </c>
      <c r="BL129" s="16" t="s">
        <v>138</v>
      </c>
      <c r="BM129" s="185" t="s">
        <v>377</v>
      </c>
    </row>
    <row r="130" spans="1:65" s="2" customFormat="1" ht="11.25">
      <c r="A130" s="33"/>
      <c r="B130" s="34"/>
      <c r="C130" s="35"/>
      <c r="D130" s="187" t="s">
        <v>140</v>
      </c>
      <c r="E130" s="35"/>
      <c r="F130" s="188" t="s">
        <v>378</v>
      </c>
      <c r="G130" s="35"/>
      <c r="H130" s="35"/>
      <c r="I130" s="189"/>
      <c r="J130" s="35"/>
      <c r="K130" s="35"/>
      <c r="L130" s="38"/>
      <c r="M130" s="190"/>
      <c r="N130" s="191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140</v>
      </c>
      <c r="AU130" s="16" t="s">
        <v>85</v>
      </c>
    </row>
    <row r="131" spans="1:65" s="13" customFormat="1" ht="11.25">
      <c r="B131" s="192"/>
      <c r="C131" s="193"/>
      <c r="D131" s="194" t="s">
        <v>142</v>
      </c>
      <c r="E131" s="195" t="s">
        <v>27</v>
      </c>
      <c r="F131" s="196" t="s">
        <v>232</v>
      </c>
      <c r="G131" s="193"/>
      <c r="H131" s="197">
        <v>25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142</v>
      </c>
      <c r="AU131" s="203" t="s">
        <v>85</v>
      </c>
      <c r="AV131" s="13" t="s">
        <v>85</v>
      </c>
      <c r="AW131" s="13" t="s">
        <v>34</v>
      </c>
      <c r="AX131" s="13" t="s">
        <v>82</v>
      </c>
      <c r="AY131" s="203" t="s">
        <v>132</v>
      </c>
    </row>
    <row r="132" spans="1:65" s="2" customFormat="1" ht="16.5" customHeight="1">
      <c r="A132" s="33"/>
      <c r="B132" s="34"/>
      <c r="C132" s="205" t="s">
        <v>303</v>
      </c>
      <c r="D132" s="205" t="s">
        <v>233</v>
      </c>
      <c r="E132" s="206" t="s">
        <v>379</v>
      </c>
      <c r="F132" s="207" t="s">
        <v>380</v>
      </c>
      <c r="G132" s="208" t="s">
        <v>152</v>
      </c>
      <c r="H132" s="209">
        <v>25.5</v>
      </c>
      <c r="I132" s="210"/>
      <c r="J132" s="211">
        <f>ROUND(I132*H132,2)</f>
        <v>0</v>
      </c>
      <c r="K132" s="212"/>
      <c r="L132" s="213"/>
      <c r="M132" s="214" t="s">
        <v>27</v>
      </c>
      <c r="N132" s="215" t="s">
        <v>45</v>
      </c>
      <c r="O132" s="63"/>
      <c r="P132" s="183">
        <f>O132*H132</f>
        <v>0</v>
      </c>
      <c r="Q132" s="183">
        <v>0.08</v>
      </c>
      <c r="R132" s="183">
        <f>Q132*H132</f>
        <v>2.04</v>
      </c>
      <c r="S132" s="183">
        <v>0</v>
      </c>
      <c r="T132" s="18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5" t="s">
        <v>177</v>
      </c>
      <c r="AT132" s="185" t="s">
        <v>233</v>
      </c>
      <c r="AU132" s="185" t="s">
        <v>85</v>
      </c>
      <c r="AY132" s="16" t="s">
        <v>132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6" t="s">
        <v>82</v>
      </c>
      <c r="BK132" s="186">
        <f>ROUND(I132*H132,2)</f>
        <v>0</v>
      </c>
      <c r="BL132" s="16" t="s">
        <v>138</v>
      </c>
      <c r="BM132" s="185" t="s">
        <v>381</v>
      </c>
    </row>
    <row r="133" spans="1:65" s="13" customFormat="1" ht="11.25">
      <c r="B133" s="192"/>
      <c r="C133" s="193"/>
      <c r="D133" s="194" t="s">
        <v>142</v>
      </c>
      <c r="E133" s="193"/>
      <c r="F133" s="196" t="s">
        <v>382</v>
      </c>
      <c r="G133" s="193"/>
      <c r="H133" s="197">
        <v>25.5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142</v>
      </c>
      <c r="AU133" s="203" t="s">
        <v>85</v>
      </c>
      <c r="AV133" s="13" t="s">
        <v>85</v>
      </c>
      <c r="AW133" s="13" t="s">
        <v>4</v>
      </c>
      <c r="AX133" s="13" t="s">
        <v>82</v>
      </c>
      <c r="AY133" s="203" t="s">
        <v>132</v>
      </c>
    </row>
    <row r="134" spans="1:65" s="2" customFormat="1" ht="24.2" customHeight="1">
      <c r="A134" s="33"/>
      <c r="B134" s="34"/>
      <c r="C134" s="173" t="s">
        <v>383</v>
      </c>
      <c r="D134" s="173" t="s">
        <v>134</v>
      </c>
      <c r="E134" s="174" t="s">
        <v>384</v>
      </c>
      <c r="F134" s="175" t="s">
        <v>385</v>
      </c>
      <c r="G134" s="176" t="s">
        <v>152</v>
      </c>
      <c r="H134" s="177">
        <v>67</v>
      </c>
      <c r="I134" s="178"/>
      <c r="J134" s="179">
        <f>ROUND(I134*H134,2)</f>
        <v>0</v>
      </c>
      <c r="K134" s="180"/>
      <c r="L134" s="38"/>
      <c r="M134" s="181" t="s">
        <v>27</v>
      </c>
      <c r="N134" s="182" t="s">
        <v>45</v>
      </c>
      <c r="O134" s="63"/>
      <c r="P134" s="183">
        <f>O134*H134</f>
        <v>0</v>
      </c>
      <c r="Q134" s="183">
        <v>8.5760000000000003E-2</v>
      </c>
      <c r="R134" s="183">
        <f>Q134*H134</f>
        <v>5.7459199999999999</v>
      </c>
      <c r="S134" s="183">
        <v>0</v>
      </c>
      <c r="T134" s="18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5" t="s">
        <v>138</v>
      </c>
      <c r="AT134" s="185" t="s">
        <v>134</v>
      </c>
      <c r="AU134" s="185" t="s">
        <v>85</v>
      </c>
      <c r="AY134" s="16" t="s">
        <v>132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6" t="s">
        <v>82</v>
      </c>
      <c r="BK134" s="186">
        <f>ROUND(I134*H134,2)</f>
        <v>0</v>
      </c>
      <c r="BL134" s="16" t="s">
        <v>138</v>
      </c>
      <c r="BM134" s="185" t="s">
        <v>386</v>
      </c>
    </row>
    <row r="135" spans="1:65" s="13" customFormat="1" ht="11.25">
      <c r="B135" s="192"/>
      <c r="C135" s="193"/>
      <c r="D135" s="194" t="s">
        <v>142</v>
      </c>
      <c r="E135" s="195" t="s">
        <v>27</v>
      </c>
      <c r="F135" s="196" t="s">
        <v>374</v>
      </c>
      <c r="G135" s="193"/>
      <c r="H135" s="197">
        <v>67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142</v>
      </c>
      <c r="AU135" s="203" t="s">
        <v>85</v>
      </c>
      <c r="AV135" s="13" t="s">
        <v>85</v>
      </c>
      <c r="AW135" s="13" t="s">
        <v>34</v>
      </c>
      <c r="AX135" s="13" t="s">
        <v>82</v>
      </c>
      <c r="AY135" s="203" t="s">
        <v>132</v>
      </c>
    </row>
    <row r="136" spans="1:65" s="2" customFormat="1" ht="16.5" customHeight="1">
      <c r="A136" s="33"/>
      <c r="B136" s="34"/>
      <c r="C136" s="205" t="s">
        <v>387</v>
      </c>
      <c r="D136" s="205" t="s">
        <v>233</v>
      </c>
      <c r="E136" s="206" t="s">
        <v>388</v>
      </c>
      <c r="F136" s="207" t="s">
        <v>389</v>
      </c>
      <c r="G136" s="208" t="s">
        <v>152</v>
      </c>
      <c r="H136" s="209">
        <v>68.34</v>
      </c>
      <c r="I136" s="210"/>
      <c r="J136" s="211">
        <f>ROUND(I136*H136,2)</f>
        <v>0</v>
      </c>
      <c r="K136" s="212"/>
      <c r="L136" s="213"/>
      <c r="M136" s="214" t="s">
        <v>27</v>
      </c>
      <c r="N136" s="215" t="s">
        <v>45</v>
      </c>
      <c r="O136" s="63"/>
      <c r="P136" s="183">
        <f>O136*H136</f>
        <v>0</v>
      </c>
      <c r="Q136" s="183">
        <v>4.5999999999999999E-2</v>
      </c>
      <c r="R136" s="183">
        <f>Q136*H136</f>
        <v>3.14364</v>
      </c>
      <c r="S136" s="183">
        <v>0</v>
      </c>
      <c r="T136" s="18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177</v>
      </c>
      <c r="AT136" s="185" t="s">
        <v>233</v>
      </c>
      <c r="AU136" s="185" t="s">
        <v>85</v>
      </c>
      <c r="AY136" s="16" t="s">
        <v>132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138</v>
      </c>
      <c r="BM136" s="185" t="s">
        <v>390</v>
      </c>
    </row>
    <row r="137" spans="1:65" s="13" customFormat="1" ht="11.25">
      <c r="B137" s="192"/>
      <c r="C137" s="193"/>
      <c r="D137" s="194" t="s">
        <v>142</v>
      </c>
      <c r="E137" s="193"/>
      <c r="F137" s="196" t="s">
        <v>391</v>
      </c>
      <c r="G137" s="193"/>
      <c r="H137" s="197">
        <v>68.34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142</v>
      </c>
      <c r="AU137" s="203" t="s">
        <v>85</v>
      </c>
      <c r="AV137" s="13" t="s">
        <v>85</v>
      </c>
      <c r="AW137" s="13" t="s">
        <v>4</v>
      </c>
      <c r="AX137" s="13" t="s">
        <v>82</v>
      </c>
      <c r="AY137" s="203" t="s">
        <v>132</v>
      </c>
    </row>
    <row r="138" spans="1:65" s="2" customFormat="1" ht="21.75" customHeight="1">
      <c r="A138" s="33"/>
      <c r="B138" s="34"/>
      <c r="C138" s="173" t="s">
        <v>221</v>
      </c>
      <c r="D138" s="173" t="s">
        <v>134</v>
      </c>
      <c r="E138" s="174" t="s">
        <v>239</v>
      </c>
      <c r="F138" s="175" t="s">
        <v>240</v>
      </c>
      <c r="G138" s="176" t="s">
        <v>152</v>
      </c>
      <c r="H138" s="177">
        <v>70</v>
      </c>
      <c r="I138" s="178"/>
      <c r="J138" s="179">
        <f>ROUND(I138*H138,2)</f>
        <v>0</v>
      </c>
      <c r="K138" s="180"/>
      <c r="L138" s="38"/>
      <c r="M138" s="181" t="s">
        <v>27</v>
      </c>
      <c r="N138" s="182" t="s">
        <v>45</v>
      </c>
      <c r="O138" s="63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5" t="s">
        <v>138</v>
      </c>
      <c r="AT138" s="185" t="s">
        <v>134</v>
      </c>
      <c r="AU138" s="185" t="s">
        <v>85</v>
      </c>
      <c r="AY138" s="16" t="s">
        <v>132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6" t="s">
        <v>82</v>
      </c>
      <c r="BK138" s="186">
        <f>ROUND(I138*H138,2)</f>
        <v>0</v>
      </c>
      <c r="BL138" s="16" t="s">
        <v>138</v>
      </c>
      <c r="BM138" s="185" t="s">
        <v>351</v>
      </c>
    </row>
    <row r="139" spans="1:65" s="2" customFormat="1" ht="11.25">
      <c r="A139" s="33"/>
      <c r="B139" s="34"/>
      <c r="C139" s="35"/>
      <c r="D139" s="187" t="s">
        <v>140</v>
      </c>
      <c r="E139" s="35"/>
      <c r="F139" s="188" t="s">
        <v>242</v>
      </c>
      <c r="G139" s="35"/>
      <c r="H139" s="35"/>
      <c r="I139" s="189"/>
      <c r="J139" s="35"/>
      <c r="K139" s="35"/>
      <c r="L139" s="38"/>
      <c r="M139" s="190"/>
      <c r="N139" s="191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140</v>
      </c>
      <c r="AU139" s="16" t="s">
        <v>85</v>
      </c>
    </row>
    <row r="140" spans="1:65" s="13" customFormat="1" ht="11.25">
      <c r="B140" s="192"/>
      <c r="C140" s="193"/>
      <c r="D140" s="194" t="s">
        <v>142</v>
      </c>
      <c r="E140" s="195" t="s">
        <v>27</v>
      </c>
      <c r="F140" s="196" t="s">
        <v>392</v>
      </c>
      <c r="G140" s="193"/>
      <c r="H140" s="197">
        <v>70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142</v>
      </c>
      <c r="AU140" s="203" t="s">
        <v>85</v>
      </c>
      <c r="AV140" s="13" t="s">
        <v>85</v>
      </c>
      <c r="AW140" s="13" t="s">
        <v>34</v>
      </c>
      <c r="AX140" s="13" t="s">
        <v>82</v>
      </c>
      <c r="AY140" s="203" t="s">
        <v>132</v>
      </c>
    </row>
    <row r="141" spans="1:65" s="2" customFormat="1" ht="24.2" customHeight="1">
      <c r="A141" s="33"/>
      <c r="B141" s="34"/>
      <c r="C141" s="173" t="s">
        <v>237</v>
      </c>
      <c r="D141" s="173" t="s">
        <v>134</v>
      </c>
      <c r="E141" s="174" t="s">
        <v>245</v>
      </c>
      <c r="F141" s="175" t="s">
        <v>246</v>
      </c>
      <c r="G141" s="176" t="s">
        <v>152</v>
      </c>
      <c r="H141" s="177">
        <v>70</v>
      </c>
      <c r="I141" s="178"/>
      <c r="J141" s="179">
        <f>ROUND(I141*H141,2)</f>
        <v>0</v>
      </c>
      <c r="K141" s="180"/>
      <c r="L141" s="38"/>
      <c r="M141" s="181" t="s">
        <v>27</v>
      </c>
      <c r="N141" s="182" t="s">
        <v>45</v>
      </c>
      <c r="O141" s="63"/>
      <c r="P141" s="183">
        <f>O141*H141</f>
        <v>0</v>
      </c>
      <c r="Q141" s="183">
        <v>6.0000000000000002E-5</v>
      </c>
      <c r="R141" s="183">
        <f>Q141*H141</f>
        <v>4.1999999999999997E-3</v>
      </c>
      <c r="S141" s="183">
        <v>0</v>
      </c>
      <c r="T141" s="18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5" t="s">
        <v>138</v>
      </c>
      <c r="AT141" s="185" t="s">
        <v>134</v>
      </c>
      <c r="AU141" s="185" t="s">
        <v>85</v>
      </c>
      <c r="AY141" s="16" t="s">
        <v>132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6" t="s">
        <v>82</v>
      </c>
      <c r="BK141" s="186">
        <f>ROUND(I141*H141,2)</f>
        <v>0</v>
      </c>
      <c r="BL141" s="16" t="s">
        <v>138</v>
      </c>
      <c r="BM141" s="185" t="s">
        <v>353</v>
      </c>
    </row>
    <row r="142" spans="1:65" s="2" customFormat="1" ht="11.25">
      <c r="A142" s="33"/>
      <c r="B142" s="34"/>
      <c r="C142" s="35"/>
      <c r="D142" s="187" t="s">
        <v>140</v>
      </c>
      <c r="E142" s="35"/>
      <c r="F142" s="188" t="s">
        <v>248</v>
      </c>
      <c r="G142" s="35"/>
      <c r="H142" s="35"/>
      <c r="I142" s="189"/>
      <c r="J142" s="35"/>
      <c r="K142" s="35"/>
      <c r="L142" s="38"/>
      <c r="M142" s="190"/>
      <c r="N142" s="191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140</v>
      </c>
      <c r="AU142" s="16" t="s">
        <v>85</v>
      </c>
    </row>
    <row r="143" spans="1:65" s="13" customFormat="1" ht="11.25">
      <c r="B143" s="192"/>
      <c r="C143" s="193"/>
      <c r="D143" s="194" t="s">
        <v>142</v>
      </c>
      <c r="E143" s="195" t="s">
        <v>27</v>
      </c>
      <c r="F143" s="196" t="s">
        <v>392</v>
      </c>
      <c r="G143" s="193"/>
      <c r="H143" s="197">
        <v>70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142</v>
      </c>
      <c r="AU143" s="203" t="s">
        <v>85</v>
      </c>
      <c r="AV143" s="13" t="s">
        <v>85</v>
      </c>
      <c r="AW143" s="13" t="s">
        <v>34</v>
      </c>
      <c r="AX143" s="13" t="s">
        <v>74</v>
      </c>
      <c r="AY143" s="203" t="s">
        <v>132</v>
      </c>
    </row>
    <row r="144" spans="1:65" s="2" customFormat="1" ht="24.2" customHeight="1">
      <c r="A144" s="33"/>
      <c r="B144" s="34"/>
      <c r="C144" s="173" t="s">
        <v>244</v>
      </c>
      <c r="D144" s="173" t="s">
        <v>134</v>
      </c>
      <c r="E144" s="174" t="s">
        <v>249</v>
      </c>
      <c r="F144" s="175" t="s">
        <v>250</v>
      </c>
      <c r="G144" s="176" t="s">
        <v>152</v>
      </c>
      <c r="H144" s="177">
        <v>544</v>
      </c>
      <c r="I144" s="178"/>
      <c r="J144" s="179">
        <f>ROUND(I144*H144,2)</f>
        <v>0</v>
      </c>
      <c r="K144" s="180"/>
      <c r="L144" s="38"/>
      <c r="M144" s="181" t="s">
        <v>27</v>
      </c>
      <c r="N144" s="182" t="s">
        <v>45</v>
      </c>
      <c r="O144" s="63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5" t="s">
        <v>138</v>
      </c>
      <c r="AT144" s="185" t="s">
        <v>134</v>
      </c>
      <c r="AU144" s="185" t="s">
        <v>85</v>
      </c>
      <c r="AY144" s="16" t="s">
        <v>132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6" t="s">
        <v>82</v>
      </c>
      <c r="BK144" s="186">
        <f>ROUND(I144*H144,2)</f>
        <v>0</v>
      </c>
      <c r="BL144" s="16" t="s">
        <v>138</v>
      </c>
      <c r="BM144" s="185" t="s">
        <v>354</v>
      </c>
    </row>
    <row r="145" spans="1:65" s="2" customFormat="1" ht="11.25">
      <c r="A145" s="33"/>
      <c r="B145" s="34"/>
      <c r="C145" s="35"/>
      <c r="D145" s="187" t="s">
        <v>140</v>
      </c>
      <c r="E145" s="35"/>
      <c r="F145" s="188" t="s">
        <v>252</v>
      </c>
      <c r="G145" s="35"/>
      <c r="H145" s="35"/>
      <c r="I145" s="189"/>
      <c r="J145" s="35"/>
      <c r="K145" s="35"/>
      <c r="L145" s="38"/>
      <c r="M145" s="190"/>
      <c r="N145" s="191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140</v>
      </c>
      <c r="AU145" s="16" t="s">
        <v>85</v>
      </c>
    </row>
    <row r="146" spans="1:65" s="13" customFormat="1" ht="11.25">
      <c r="B146" s="192"/>
      <c r="C146" s="193"/>
      <c r="D146" s="194" t="s">
        <v>142</v>
      </c>
      <c r="E146" s="195" t="s">
        <v>27</v>
      </c>
      <c r="F146" s="196" t="s">
        <v>393</v>
      </c>
      <c r="G146" s="193"/>
      <c r="H146" s="197">
        <v>544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142</v>
      </c>
      <c r="AU146" s="203" t="s">
        <v>85</v>
      </c>
      <c r="AV146" s="13" t="s">
        <v>85</v>
      </c>
      <c r="AW146" s="13" t="s">
        <v>34</v>
      </c>
      <c r="AX146" s="13" t="s">
        <v>82</v>
      </c>
      <c r="AY146" s="203" t="s">
        <v>132</v>
      </c>
    </row>
    <row r="147" spans="1:65" s="2" customFormat="1" ht="16.5" customHeight="1">
      <c r="A147" s="33"/>
      <c r="B147" s="34"/>
      <c r="C147" s="173" t="s">
        <v>7</v>
      </c>
      <c r="D147" s="173" t="s">
        <v>134</v>
      </c>
      <c r="E147" s="174" t="s">
        <v>256</v>
      </c>
      <c r="F147" s="175" t="s">
        <v>257</v>
      </c>
      <c r="G147" s="176" t="s">
        <v>152</v>
      </c>
      <c r="H147" s="177">
        <v>70</v>
      </c>
      <c r="I147" s="178"/>
      <c r="J147" s="179">
        <f>ROUND(I147*H147,2)</f>
        <v>0</v>
      </c>
      <c r="K147" s="180"/>
      <c r="L147" s="38"/>
      <c r="M147" s="181" t="s">
        <v>27</v>
      </c>
      <c r="N147" s="182" t="s">
        <v>45</v>
      </c>
      <c r="O147" s="63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5" t="s">
        <v>138</v>
      </c>
      <c r="AT147" s="185" t="s">
        <v>134</v>
      </c>
      <c r="AU147" s="185" t="s">
        <v>85</v>
      </c>
      <c r="AY147" s="16" t="s">
        <v>132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6" t="s">
        <v>82</v>
      </c>
      <c r="BK147" s="186">
        <f>ROUND(I147*H147,2)</f>
        <v>0</v>
      </c>
      <c r="BL147" s="16" t="s">
        <v>138</v>
      </c>
      <c r="BM147" s="185" t="s">
        <v>356</v>
      </c>
    </row>
    <row r="148" spans="1:65" s="2" customFormat="1" ht="11.25">
      <c r="A148" s="33"/>
      <c r="B148" s="34"/>
      <c r="C148" s="35"/>
      <c r="D148" s="187" t="s">
        <v>140</v>
      </c>
      <c r="E148" s="35"/>
      <c r="F148" s="188" t="s">
        <v>259</v>
      </c>
      <c r="G148" s="35"/>
      <c r="H148" s="35"/>
      <c r="I148" s="189"/>
      <c r="J148" s="35"/>
      <c r="K148" s="35"/>
      <c r="L148" s="38"/>
      <c r="M148" s="190"/>
      <c r="N148" s="191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140</v>
      </c>
      <c r="AU148" s="16" t="s">
        <v>85</v>
      </c>
    </row>
    <row r="149" spans="1:65" s="13" customFormat="1" ht="11.25">
      <c r="B149" s="192"/>
      <c r="C149" s="193"/>
      <c r="D149" s="194" t="s">
        <v>142</v>
      </c>
      <c r="E149" s="195" t="s">
        <v>27</v>
      </c>
      <c r="F149" s="196" t="s">
        <v>392</v>
      </c>
      <c r="G149" s="193"/>
      <c r="H149" s="197">
        <v>70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142</v>
      </c>
      <c r="AU149" s="203" t="s">
        <v>85</v>
      </c>
      <c r="AV149" s="13" t="s">
        <v>85</v>
      </c>
      <c r="AW149" s="13" t="s">
        <v>34</v>
      </c>
      <c r="AX149" s="13" t="s">
        <v>82</v>
      </c>
      <c r="AY149" s="203" t="s">
        <v>132</v>
      </c>
    </row>
    <row r="150" spans="1:65" s="2" customFormat="1" ht="33" customHeight="1">
      <c r="A150" s="33"/>
      <c r="B150" s="34"/>
      <c r="C150" s="173" t="s">
        <v>255</v>
      </c>
      <c r="D150" s="173" t="s">
        <v>134</v>
      </c>
      <c r="E150" s="174" t="s">
        <v>262</v>
      </c>
      <c r="F150" s="175" t="s">
        <v>263</v>
      </c>
      <c r="G150" s="176" t="s">
        <v>137</v>
      </c>
      <c r="H150" s="177">
        <v>698</v>
      </c>
      <c r="I150" s="178"/>
      <c r="J150" s="179">
        <f>ROUND(I150*H150,2)</f>
        <v>0</v>
      </c>
      <c r="K150" s="180"/>
      <c r="L150" s="38"/>
      <c r="M150" s="181" t="s">
        <v>27</v>
      </c>
      <c r="N150" s="182" t="s">
        <v>45</v>
      </c>
      <c r="O150" s="63"/>
      <c r="P150" s="183">
        <f>O150*H150</f>
        <v>0</v>
      </c>
      <c r="Q150" s="183">
        <v>0</v>
      </c>
      <c r="R150" s="183">
        <f>Q150*H150</f>
        <v>0</v>
      </c>
      <c r="S150" s="183">
        <v>0.02</v>
      </c>
      <c r="T150" s="184">
        <f>S150*H150</f>
        <v>13.96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5" t="s">
        <v>138</v>
      </c>
      <c r="AT150" s="185" t="s">
        <v>134</v>
      </c>
      <c r="AU150" s="185" t="s">
        <v>85</v>
      </c>
      <c r="AY150" s="16" t="s">
        <v>132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82</v>
      </c>
      <c r="BK150" s="186">
        <f>ROUND(I150*H150,2)</f>
        <v>0</v>
      </c>
      <c r="BL150" s="16" t="s">
        <v>138</v>
      </c>
      <c r="BM150" s="185" t="s">
        <v>357</v>
      </c>
    </row>
    <row r="151" spans="1:65" s="2" customFormat="1" ht="11.25">
      <c r="A151" s="33"/>
      <c r="B151" s="34"/>
      <c r="C151" s="35"/>
      <c r="D151" s="187" t="s">
        <v>140</v>
      </c>
      <c r="E151" s="35"/>
      <c r="F151" s="188" t="s">
        <v>265</v>
      </c>
      <c r="G151" s="35"/>
      <c r="H151" s="35"/>
      <c r="I151" s="189"/>
      <c r="J151" s="35"/>
      <c r="K151" s="35"/>
      <c r="L151" s="38"/>
      <c r="M151" s="190"/>
      <c r="N151" s="191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140</v>
      </c>
      <c r="AU151" s="16" t="s">
        <v>85</v>
      </c>
    </row>
    <row r="152" spans="1:65" s="13" customFormat="1" ht="11.25">
      <c r="B152" s="192"/>
      <c r="C152" s="193"/>
      <c r="D152" s="194" t="s">
        <v>142</v>
      </c>
      <c r="E152" s="195" t="s">
        <v>27</v>
      </c>
      <c r="F152" s="196" t="s">
        <v>369</v>
      </c>
      <c r="G152" s="193"/>
      <c r="H152" s="197">
        <v>698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142</v>
      </c>
      <c r="AU152" s="203" t="s">
        <v>85</v>
      </c>
      <c r="AV152" s="13" t="s">
        <v>85</v>
      </c>
      <c r="AW152" s="13" t="s">
        <v>34</v>
      </c>
      <c r="AX152" s="13" t="s">
        <v>82</v>
      </c>
      <c r="AY152" s="203" t="s">
        <v>132</v>
      </c>
    </row>
    <row r="153" spans="1:65" s="12" customFormat="1" ht="20.85" customHeight="1">
      <c r="B153" s="157"/>
      <c r="C153" s="158"/>
      <c r="D153" s="159" t="s">
        <v>73</v>
      </c>
      <c r="E153" s="171" t="s">
        <v>266</v>
      </c>
      <c r="F153" s="171" t="s">
        <v>267</v>
      </c>
      <c r="G153" s="158"/>
      <c r="H153" s="158"/>
      <c r="I153" s="161"/>
      <c r="J153" s="172">
        <f>BK153</f>
        <v>0</v>
      </c>
      <c r="K153" s="158"/>
      <c r="L153" s="163"/>
      <c r="M153" s="164"/>
      <c r="N153" s="165"/>
      <c r="O153" s="165"/>
      <c r="P153" s="166">
        <f>SUM(P154:P156)</f>
        <v>0</v>
      </c>
      <c r="Q153" s="165"/>
      <c r="R153" s="166">
        <f>SUM(R154:R156)</f>
        <v>0</v>
      </c>
      <c r="S153" s="165"/>
      <c r="T153" s="167">
        <f>SUM(T154:T156)</f>
        <v>0</v>
      </c>
      <c r="AR153" s="168" t="s">
        <v>82</v>
      </c>
      <c r="AT153" s="169" t="s">
        <v>73</v>
      </c>
      <c r="AU153" s="169" t="s">
        <v>85</v>
      </c>
      <c r="AY153" s="168" t="s">
        <v>132</v>
      </c>
      <c r="BK153" s="170">
        <f>SUM(BK154:BK156)</f>
        <v>0</v>
      </c>
    </row>
    <row r="154" spans="1:65" s="2" customFormat="1" ht="24.2" customHeight="1">
      <c r="A154" s="33"/>
      <c r="B154" s="34"/>
      <c r="C154" s="173" t="s">
        <v>261</v>
      </c>
      <c r="D154" s="173" t="s">
        <v>134</v>
      </c>
      <c r="E154" s="174" t="s">
        <v>269</v>
      </c>
      <c r="F154" s="175" t="s">
        <v>270</v>
      </c>
      <c r="G154" s="176" t="s">
        <v>180</v>
      </c>
      <c r="H154" s="177">
        <v>22</v>
      </c>
      <c r="I154" s="178"/>
      <c r="J154" s="179">
        <f>ROUND(I154*H154,2)</f>
        <v>0</v>
      </c>
      <c r="K154" s="180"/>
      <c r="L154" s="38"/>
      <c r="M154" s="181" t="s">
        <v>27</v>
      </c>
      <c r="N154" s="182" t="s">
        <v>45</v>
      </c>
      <c r="O154" s="63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5" t="s">
        <v>138</v>
      </c>
      <c r="AT154" s="185" t="s">
        <v>134</v>
      </c>
      <c r="AU154" s="185" t="s">
        <v>149</v>
      </c>
      <c r="AY154" s="16" t="s">
        <v>132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6" t="s">
        <v>82</v>
      </c>
      <c r="BK154" s="186">
        <f>ROUND(I154*H154,2)</f>
        <v>0</v>
      </c>
      <c r="BL154" s="16" t="s">
        <v>138</v>
      </c>
      <c r="BM154" s="185" t="s">
        <v>358</v>
      </c>
    </row>
    <row r="155" spans="1:65" s="2" customFormat="1" ht="11.25">
      <c r="A155" s="33"/>
      <c r="B155" s="34"/>
      <c r="C155" s="35"/>
      <c r="D155" s="187" t="s">
        <v>140</v>
      </c>
      <c r="E155" s="35"/>
      <c r="F155" s="188" t="s">
        <v>272</v>
      </c>
      <c r="G155" s="35"/>
      <c r="H155" s="35"/>
      <c r="I155" s="189"/>
      <c r="J155" s="35"/>
      <c r="K155" s="35"/>
      <c r="L155" s="38"/>
      <c r="M155" s="190"/>
      <c r="N155" s="191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140</v>
      </c>
      <c r="AU155" s="16" t="s">
        <v>149</v>
      </c>
    </row>
    <row r="156" spans="1:65" s="13" customFormat="1" ht="11.25">
      <c r="B156" s="192"/>
      <c r="C156" s="193"/>
      <c r="D156" s="194" t="s">
        <v>142</v>
      </c>
      <c r="E156" s="195" t="s">
        <v>27</v>
      </c>
      <c r="F156" s="196" t="s">
        <v>255</v>
      </c>
      <c r="G156" s="193"/>
      <c r="H156" s="197">
        <v>22</v>
      </c>
      <c r="I156" s="198"/>
      <c r="J156" s="193"/>
      <c r="K156" s="193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142</v>
      </c>
      <c r="AU156" s="203" t="s">
        <v>149</v>
      </c>
      <c r="AV156" s="13" t="s">
        <v>85</v>
      </c>
      <c r="AW156" s="13" t="s">
        <v>34</v>
      </c>
      <c r="AX156" s="13" t="s">
        <v>74</v>
      </c>
      <c r="AY156" s="203" t="s">
        <v>132</v>
      </c>
    </row>
    <row r="157" spans="1:65" s="12" customFormat="1" ht="22.9" customHeight="1">
      <c r="B157" s="157"/>
      <c r="C157" s="158"/>
      <c r="D157" s="159" t="s">
        <v>73</v>
      </c>
      <c r="E157" s="171" t="s">
        <v>273</v>
      </c>
      <c r="F157" s="171" t="s">
        <v>274</v>
      </c>
      <c r="G157" s="158"/>
      <c r="H157" s="158"/>
      <c r="I157" s="161"/>
      <c r="J157" s="172">
        <f>BK157</f>
        <v>0</v>
      </c>
      <c r="K157" s="158"/>
      <c r="L157" s="163"/>
      <c r="M157" s="164"/>
      <c r="N157" s="165"/>
      <c r="O157" s="165"/>
      <c r="P157" s="166">
        <f>SUM(P158:P173)</f>
        <v>0</v>
      </c>
      <c r="Q157" s="165"/>
      <c r="R157" s="166">
        <f>SUM(R158:R173)</f>
        <v>0</v>
      </c>
      <c r="S157" s="165"/>
      <c r="T157" s="167">
        <f>SUM(T158:T173)</f>
        <v>0</v>
      </c>
      <c r="AR157" s="168" t="s">
        <v>82</v>
      </c>
      <c r="AT157" s="169" t="s">
        <v>73</v>
      </c>
      <c r="AU157" s="169" t="s">
        <v>82</v>
      </c>
      <c r="AY157" s="168" t="s">
        <v>132</v>
      </c>
      <c r="BK157" s="170">
        <f>SUM(BK158:BK173)</f>
        <v>0</v>
      </c>
    </row>
    <row r="158" spans="1:65" s="2" customFormat="1" ht="24.2" customHeight="1">
      <c r="A158" s="33"/>
      <c r="B158" s="34"/>
      <c r="C158" s="173" t="s">
        <v>268</v>
      </c>
      <c r="D158" s="173" t="s">
        <v>134</v>
      </c>
      <c r="E158" s="174" t="s">
        <v>298</v>
      </c>
      <c r="F158" s="175" t="s">
        <v>299</v>
      </c>
      <c r="G158" s="176" t="s">
        <v>180</v>
      </c>
      <c r="H158" s="177">
        <v>163</v>
      </c>
      <c r="I158" s="178"/>
      <c r="J158" s="179">
        <f>ROUND(I158*H158,2)</f>
        <v>0</v>
      </c>
      <c r="K158" s="180"/>
      <c r="L158" s="38"/>
      <c r="M158" s="181" t="s">
        <v>27</v>
      </c>
      <c r="N158" s="182" t="s">
        <v>45</v>
      </c>
      <c r="O158" s="63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5" t="s">
        <v>138</v>
      </c>
      <c r="AT158" s="185" t="s">
        <v>134</v>
      </c>
      <c r="AU158" s="185" t="s">
        <v>85</v>
      </c>
      <c r="AY158" s="16" t="s">
        <v>132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82</v>
      </c>
      <c r="BK158" s="186">
        <f>ROUND(I158*H158,2)</f>
        <v>0</v>
      </c>
      <c r="BL158" s="16" t="s">
        <v>138</v>
      </c>
      <c r="BM158" s="185" t="s">
        <v>359</v>
      </c>
    </row>
    <row r="159" spans="1:65" s="2" customFormat="1" ht="11.25">
      <c r="A159" s="33"/>
      <c r="B159" s="34"/>
      <c r="C159" s="35"/>
      <c r="D159" s="187" t="s">
        <v>140</v>
      </c>
      <c r="E159" s="35"/>
      <c r="F159" s="188" t="s">
        <v>301</v>
      </c>
      <c r="G159" s="35"/>
      <c r="H159" s="35"/>
      <c r="I159" s="189"/>
      <c r="J159" s="35"/>
      <c r="K159" s="35"/>
      <c r="L159" s="38"/>
      <c r="M159" s="190"/>
      <c r="N159" s="191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140</v>
      </c>
      <c r="AU159" s="16" t="s">
        <v>85</v>
      </c>
    </row>
    <row r="160" spans="1:65" s="2" customFormat="1" ht="19.5">
      <c r="A160" s="33"/>
      <c r="B160" s="34"/>
      <c r="C160" s="35"/>
      <c r="D160" s="194" t="s">
        <v>190</v>
      </c>
      <c r="E160" s="35"/>
      <c r="F160" s="204" t="s">
        <v>302</v>
      </c>
      <c r="G160" s="35"/>
      <c r="H160" s="35"/>
      <c r="I160" s="189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190</v>
      </c>
      <c r="AU160" s="16" t="s">
        <v>85</v>
      </c>
    </row>
    <row r="161" spans="1:65" s="13" customFormat="1" ht="11.25">
      <c r="B161" s="192"/>
      <c r="C161" s="193"/>
      <c r="D161" s="194" t="s">
        <v>142</v>
      </c>
      <c r="E161" s="195" t="s">
        <v>27</v>
      </c>
      <c r="F161" s="196" t="s">
        <v>394</v>
      </c>
      <c r="G161" s="193"/>
      <c r="H161" s="197">
        <v>163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142</v>
      </c>
      <c r="AU161" s="203" t="s">
        <v>85</v>
      </c>
      <c r="AV161" s="13" t="s">
        <v>85</v>
      </c>
      <c r="AW161" s="13" t="s">
        <v>34</v>
      </c>
      <c r="AX161" s="13" t="s">
        <v>74</v>
      </c>
      <c r="AY161" s="203" t="s">
        <v>132</v>
      </c>
    </row>
    <row r="162" spans="1:65" s="2" customFormat="1" ht="24.2" customHeight="1">
      <c r="A162" s="33"/>
      <c r="B162" s="34"/>
      <c r="C162" s="173" t="s">
        <v>232</v>
      </c>
      <c r="D162" s="173" t="s">
        <v>134</v>
      </c>
      <c r="E162" s="174" t="s">
        <v>304</v>
      </c>
      <c r="F162" s="175" t="s">
        <v>305</v>
      </c>
      <c r="G162" s="176" t="s">
        <v>180</v>
      </c>
      <c r="H162" s="177">
        <v>3097</v>
      </c>
      <c r="I162" s="178"/>
      <c r="J162" s="179">
        <f>ROUND(I162*H162,2)</f>
        <v>0</v>
      </c>
      <c r="K162" s="180"/>
      <c r="L162" s="38"/>
      <c r="M162" s="181" t="s">
        <v>27</v>
      </c>
      <c r="N162" s="182" t="s">
        <v>45</v>
      </c>
      <c r="O162" s="63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5" t="s">
        <v>138</v>
      </c>
      <c r="AT162" s="185" t="s">
        <v>134</v>
      </c>
      <c r="AU162" s="185" t="s">
        <v>85</v>
      </c>
      <c r="AY162" s="16" t="s">
        <v>132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82</v>
      </c>
      <c r="BK162" s="186">
        <f>ROUND(I162*H162,2)</f>
        <v>0</v>
      </c>
      <c r="BL162" s="16" t="s">
        <v>138</v>
      </c>
      <c r="BM162" s="185" t="s">
        <v>361</v>
      </c>
    </row>
    <row r="163" spans="1:65" s="2" customFormat="1" ht="11.25">
      <c r="A163" s="33"/>
      <c r="B163" s="34"/>
      <c r="C163" s="35"/>
      <c r="D163" s="187" t="s">
        <v>140</v>
      </c>
      <c r="E163" s="35"/>
      <c r="F163" s="188" t="s">
        <v>307</v>
      </c>
      <c r="G163" s="35"/>
      <c r="H163" s="35"/>
      <c r="I163" s="189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140</v>
      </c>
      <c r="AU163" s="16" t="s">
        <v>85</v>
      </c>
    </row>
    <row r="164" spans="1:65" s="13" customFormat="1" ht="11.25">
      <c r="B164" s="192"/>
      <c r="C164" s="193"/>
      <c r="D164" s="194" t="s">
        <v>142</v>
      </c>
      <c r="E164" s="195" t="s">
        <v>27</v>
      </c>
      <c r="F164" s="196" t="s">
        <v>395</v>
      </c>
      <c r="G164" s="193"/>
      <c r="H164" s="197">
        <v>3097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142</v>
      </c>
      <c r="AU164" s="203" t="s">
        <v>85</v>
      </c>
      <c r="AV164" s="13" t="s">
        <v>85</v>
      </c>
      <c r="AW164" s="13" t="s">
        <v>34</v>
      </c>
      <c r="AX164" s="13" t="s">
        <v>82</v>
      </c>
      <c r="AY164" s="203" t="s">
        <v>132</v>
      </c>
    </row>
    <row r="165" spans="1:65" s="2" customFormat="1" ht="24.2" customHeight="1">
      <c r="A165" s="33"/>
      <c r="B165" s="34"/>
      <c r="C165" s="173" t="s">
        <v>280</v>
      </c>
      <c r="D165" s="173" t="s">
        <v>134</v>
      </c>
      <c r="E165" s="174" t="s">
        <v>287</v>
      </c>
      <c r="F165" s="175" t="s">
        <v>288</v>
      </c>
      <c r="G165" s="176" t="s">
        <v>180</v>
      </c>
      <c r="H165" s="177">
        <v>1.92</v>
      </c>
      <c r="I165" s="178"/>
      <c r="J165" s="179">
        <f>ROUND(I165*H165,2)</f>
        <v>0</v>
      </c>
      <c r="K165" s="180"/>
      <c r="L165" s="38"/>
      <c r="M165" s="181" t="s">
        <v>27</v>
      </c>
      <c r="N165" s="182" t="s">
        <v>45</v>
      </c>
      <c r="O165" s="63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5" t="s">
        <v>138</v>
      </c>
      <c r="AT165" s="185" t="s">
        <v>134</v>
      </c>
      <c r="AU165" s="185" t="s">
        <v>85</v>
      </c>
      <c r="AY165" s="16" t="s">
        <v>132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6" t="s">
        <v>82</v>
      </c>
      <c r="BK165" s="186">
        <f>ROUND(I165*H165,2)</f>
        <v>0</v>
      </c>
      <c r="BL165" s="16" t="s">
        <v>138</v>
      </c>
      <c r="BM165" s="185" t="s">
        <v>363</v>
      </c>
    </row>
    <row r="166" spans="1:65" s="2" customFormat="1" ht="11.25">
      <c r="A166" s="33"/>
      <c r="B166" s="34"/>
      <c r="C166" s="35"/>
      <c r="D166" s="187" t="s">
        <v>140</v>
      </c>
      <c r="E166" s="35"/>
      <c r="F166" s="188" t="s">
        <v>290</v>
      </c>
      <c r="G166" s="35"/>
      <c r="H166" s="35"/>
      <c r="I166" s="189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140</v>
      </c>
      <c r="AU166" s="16" t="s">
        <v>85</v>
      </c>
    </row>
    <row r="167" spans="1:65" s="13" customFormat="1" ht="11.25">
      <c r="B167" s="192"/>
      <c r="C167" s="193"/>
      <c r="D167" s="194" t="s">
        <v>142</v>
      </c>
      <c r="E167" s="195" t="s">
        <v>27</v>
      </c>
      <c r="F167" s="196" t="s">
        <v>364</v>
      </c>
      <c r="G167" s="193"/>
      <c r="H167" s="197">
        <v>1.92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142</v>
      </c>
      <c r="AU167" s="203" t="s">
        <v>85</v>
      </c>
      <c r="AV167" s="13" t="s">
        <v>85</v>
      </c>
      <c r="AW167" s="13" t="s">
        <v>34</v>
      </c>
      <c r="AX167" s="13" t="s">
        <v>82</v>
      </c>
      <c r="AY167" s="203" t="s">
        <v>132</v>
      </c>
    </row>
    <row r="168" spans="1:65" s="2" customFormat="1" ht="24.2" customHeight="1">
      <c r="A168" s="33"/>
      <c r="B168" s="34"/>
      <c r="C168" s="173" t="s">
        <v>286</v>
      </c>
      <c r="D168" s="173" t="s">
        <v>134</v>
      </c>
      <c r="E168" s="174" t="s">
        <v>292</v>
      </c>
      <c r="F168" s="175" t="s">
        <v>293</v>
      </c>
      <c r="G168" s="176" t="s">
        <v>180</v>
      </c>
      <c r="H168" s="177">
        <v>32.64</v>
      </c>
      <c r="I168" s="178"/>
      <c r="J168" s="179">
        <f>ROUND(I168*H168,2)</f>
        <v>0</v>
      </c>
      <c r="K168" s="180"/>
      <c r="L168" s="38"/>
      <c r="M168" s="181" t="s">
        <v>27</v>
      </c>
      <c r="N168" s="182" t="s">
        <v>45</v>
      </c>
      <c r="O168" s="63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5" t="s">
        <v>138</v>
      </c>
      <c r="AT168" s="185" t="s">
        <v>134</v>
      </c>
      <c r="AU168" s="185" t="s">
        <v>85</v>
      </c>
      <c r="AY168" s="16" t="s">
        <v>132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6" t="s">
        <v>82</v>
      </c>
      <c r="BK168" s="186">
        <f>ROUND(I168*H168,2)</f>
        <v>0</v>
      </c>
      <c r="BL168" s="16" t="s">
        <v>138</v>
      </c>
      <c r="BM168" s="185" t="s">
        <v>365</v>
      </c>
    </row>
    <row r="169" spans="1:65" s="2" customFormat="1" ht="11.25">
      <c r="A169" s="33"/>
      <c r="B169" s="34"/>
      <c r="C169" s="35"/>
      <c r="D169" s="187" t="s">
        <v>140</v>
      </c>
      <c r="E169" s="35"/>
      <c r="F169" s="188" t="s">
        <v>295</v>
      </c>
      <c r="G169" s="35"/>
      <c r="H169" s="35"/>
      <c r="I169" s="189"/>
      <c r="J169" s="35"/>
      <c r="K169" s="35"/>
      <c r="L169" s="38"/>
      <c r="M169" s="190"/>
      <c r="N169" s="191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140</v>
      </c>
      <c r="AU169" s="16" t="s">
        <v>85</v>
      </c>
    </row>
    <row r="170" spans="1:65" s="13" customFormat="1" ht="11.25">
      <c r="B170" s="192"/>
      <c r="C170" s="193"/>
      <c r="D170" s="194" t="s">
        <v>142</v>
      </c>
      <c r="E170" s="195" t="s">
        <v>27</v>
      </c>
      <c r="F170" s="196" t="s">
        <v>366</v>
      </c>
      <c r="G170" s="193"/>
      <c r="H170" s="197">
        <v>32.64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142</v>
      </c>
      <c r="AU170" s="203" t="s">
        <v>85</v>
      </c>
      <c r="AV170" s="13" t="s">
        <v>85</v>
      </c>
      <c r="AW170" s="13" t="s">
        <v>34</v>
      </c>
      <c r="AX170" s="13" t="s">
        <v>82</v>
      </c>
      <c r="AY170" s="203" t="s">
        <v>132</v>
      </c>
    </row>
    <row r="171" spans="1:65" s="2" customFormat="1" ht="24.2" customHeight="1">
      <c r="A171" s="33"/>
      <c r="B171" s="34"/>
      <c r="C171" s="173" t="s">
        <v>291</v>
      </c>
      <c r="D171" s="173" t="s">
        <v>134</v>
      </c>
      <c r="E171" s="174" t="s">
        <v>275</v>
      </c>
      <c r="F171" s="175" t="s">
        <v>276</v>
      </c>
      <c r="G171" s="176" t="s">
        <v>180</v>
      </c>
      <c r="H171" s="177">
        <v>1.92</v>
      </c>
      <c r="I171" s="178"/>
      <c r="J171" s="179">
        <f>ROUND(I171*H171,2)</f>
        <v>0</v>
      </c>
      <c r="K171" s="180"/>
      <c r="L171" s="38"/>
      <c r="M171" s="181" t="s">
        <v>27</v>
      </c>
      <c r="N171" s="182" t="s">
        <v>45</v>
      </c>
      <c r="O171" s="63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5" t="s">
        <v>138</v>
      </c>
      <c r="AT171" s="185" t="s">
        <v>134</v>
      </c>
      <c r="AU171" s="185" t="s">
        <v>85</v>
      </c>
      <c r="AY171" s="16" t="s">
        <v>132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6" t="s">
        <v>82</v>
      </c>
      <c r="BK171" s="186">
        <f>ROUND(I171*H171,2)</f>
        <v>0</v>
      </c>
      <c r="BL171" s="16" t="s">
        <v>138</v>
      </c>
      <c r="BM171" s="185" t="s">
        <v>367</v>
      </c>
    </row>
    <row r="172" spans="1:65" s="2" customFormat="1" ht="11.25">
      <c r="A172" s="33"/>
      <c r="B172" s="34"/>
      <c r="C172" s="35"/>
      <c r="D172" s="187" t="s">
        <v>140</v>
      </c>
      <c r="E172" s="35"/>
      <c r="F172" s="188" t="s">
        <v>278</v>
      </c>
      <c r="G172" s="35"/>
      <c r="H172" s="35"/>
      <c r="I172" s="189"/>
      <c r="J172" s="35"/>
      <c r="K172" s="35"/>
      <c r="L172" s="38"/>
      <c r="M172" s="190"/>
      <c r="N172" s="191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140</v>
      </c>
      <c r="AU172" s="16" t="s">
        <v>85</v>
      </c>
    </row>
    <row r="173" spans="1:65" s="13" customFormat="1" ht="11.25">
      <c r="B173" s="192"/>
      <c r="C173" s="193"/>
      <c r="D173" s="194" t="s">
        <v>142</v>
      </c>
      <c r="E173" s="195" t="s">
        <v>27</v>
      </c>
      <c r="F173" s="196" t="s">
        <v>364</v>
      </c>
      <c r="G173" s="193"/>
      <c r="H173" s="197">
        <v>1.92</v>
      </c>
      <c r="I173" s="198"/>
      <c r="J173" s="193"/>
      <c r="K173" s="193"/>
      <c r="L173" s="199"/>
      <c r="M173" s="216"/>
      <c r="N173" s="217"/>
      <c r="O173" s="217"/>
      <c r="P173" s="217"/>
      <c r="Q173" s="217"/>
      <c r="R173" s="217"/>
      <c r="S173" s="217"/>
      <c r="T173" s="218"/>
      <c r="AT173" s="203" t="s">
        <v>142</v>
      </c>
      <c r="AU173" s="203" t="s">
        <v>85</v>
      </c>
      <c r="AV173" s="13" t="s">
        <v>85</v>
      </c>
      <c r="AW173" s="13" t="s">
        <v>34</v>
      </c>
      <c r="AX173" s="13" t="s">
        <v>82</v>
      </c>
      <c r="AY173" s="203" t="s">
        <v>132</v>
      </c>
    </row>
    <row r="174" spans="1:65" s="2" customFormat="1" ht="6.95" customHeight="1">
      <c r="A174" s="33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38"/>
      <c r="M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</sheetData>
  <sheetProtection algorithmName="SHA-512" hashValue="bSFw9T0INx50fiKpCJb7gPMt3g6QUpxghjCSrI4np72Tt5O5v+oX6d/AwwqMm1JAthZbXtA91kSuc2YRHLfxqg==" saltValue="wG6sYgWncf5OHb+UhynZBOG8Mf/h+yQ6ZiNb6XyP21Z3ZubgTO2U4Gu6UHLVpgzEUDPMkXZkFqoBIvs0jw89xg==" spinCount="100000" sheet="1" objects="1" scenarios="1" formatColumns="0" formatRows="0" autoFilter="0"/>
  <autoFilter ref="C85:K173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0" r:id="rId4"/>
    <hyperlink ref="F106" r:id="rId5"/>
    <hyperlink ref="F110" r:id="rId6"/>
    <hyperlink ref="F113" r:id="rId7"/>
    <hyperlink ref="F116" r:id="rId8"/>
    <hyperlink ref="F130" r:id="rId9"/>
    <hyperlink ref="F139" r:id="rId10"/>
    <hyperlink ref="F142" r:id="rId11"/>
    <hyperlink ref="F145" r:id="rId12"/>
    <hyperlink ref="F148" r:id="rId13"/>
    <hyperlink ref="F151" r:id="rId14"/>
    <hyperlink ref="F155" r:id="rId15"/>
    <hyperlink ref="F159" r:id="rId16"/>
    <hyperlink ref="F163" r:id="rId17"/>
    <hyperlink ref="F166" r:id="rId18"/>
    <hyperlink ref="F169" r:id="rId19"/>
    <hyperlink ref="F172" r:id="rId2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94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- 1.etapa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396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104</v>
      </c>
      <c r="F24" s="33"/>
      <c r="G24" s="33"/>
      <c r="H24" s="33"/>
      <c r="I24" s="104" t="s">
        <v>29</v>
      </c>
      <c r="J24" s="106" t="s">
        <v>105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ROUND((SUM(BE86:BE191)),  2)</f>
        <v>0</v>
      </c>
      <c r="G33" s="33"/>
      <c r="H33" s="33"/>
      <c r="I33" s="117">
        <v>0.21</v>
      </c>
      <c r="J33" s="116">
        <f>ROUND(((SUM(BE86:BE191))*I33),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ROUND((SUM(BF86:BF191)),  2)</f>
        <v>0</v>
      </c>
      <c r="G34" s="33"/>
      <c r="H34" s="33"/>
      <c r="I34" s="117">
        <v>0.15</v>
      </c>
      <c r="J34" s="116">
        <f>ROUND(((SUM(BF86:BF191))*I34),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ROUND((SUM(BG86:BG191)),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ROUND((SUM(BH86:BH191)),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ROUND((SUM(BI86:BI191)),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- 1.etapa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1153.11 - 2 - ulice Zahradní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107</v>
      </c>
      <c r="D57" s="130"/>
      <c r="E57" s="130"/>
      <c r="F57" s="130"/>
      <c r="G57" s="130"/>
      <c r="H57" s="130"/>
      <c r="I57" s="130"/>
      <c r="J57" s="131" t="s">
        <v>108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109</v>
      </c>
    </row>
    <row r="60" spans="1:47" s="9" customFormat="1" ht="24.95" customHeight="1">
      <c r="B60" s="133"/>
      <c r="C60" s="134"/>
      <c r="D60" s="135" t="s">
        <v>110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111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112</v>
      </c>
      <c r="E62" s="142"/>
      <c r="F62" s="142"/>
      <c r="G62" s="142"/>
      <c r="H62" s="142"/>
      <c r="I62" s="142"/>
      <c r="J62" s="143">
        <f>J110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113</v>
      </c>
      <c r="E63" s="142"/>
      <c r="F63" s="142"/>
      <c r="G63" s="142"/>
      <c r="H63" s="142"/>
      <c r="I63" s="142"/>
      <c r="J63" s="143">
        <f>J124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114</v>
      </c>
      <c r="E64" s="142"/>
      <c r="F64" s="142"/>
      <c r="G64" s="142"/>
      <c r="H64" s="142"/>
      <c r="I64" s="142"/>
      <c r="J64" s="143">
        <f>J134</f>
        <v>0</v>
      </c>
      <c r="K64" s="140"/>
      <c r="L64" s="144"/>
    </row>
    <row r="65" spans="1:31" s="10" customFormat="1" ht="14.85" customHeight="1">
      <c r="B65" s="139"/>
      <c r="C65" s="140"/>
      <c r="D65" s="141" t="s">
        <v>115</v>
      </c>
      <c r="E65" s="142"/>
      <c r="F65" s="142"/>
      <c r="G65" s="142"/>
      <c r="H65" s="142"/>
      <c r="I65" s="142"/>
      <c r="J65" s="143">
        <f>J168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116</v>
      </c>
      <c r="E66" s="142"/>
      <c r="F66" s="142"/>
      <c r="G66" s="142"/>
      <c r="H66" s="142"/>
      <c r="I66" s="142"/>
      <c r="J66" s="143">
        <f>J172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- 1.etapa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1153.11 - 2 - ulice Zahradní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21. 3. 2024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118</v>
      </c>
      <c r="D85" s="148" t="s">
        <v>59</v>
      </c>
      <c r="E85" s="148" t="s">
        <v>55</v>
      </c>
      <c r="F85" s="148" t="s">
        <v>56</v>
      </c>
      <c r="G85" s="148" t="s">
        <v>119</v>
      </c>
      <c r="H85" s="148" t="s">
        <v>120</v>
      </c>
      <c r="I85" s="148" t="s">
        <v>121</v>
      </c>
      <c r="J85" s="149" t="s">
        <v>108</v>
      </c>
      <c r="K85" s="150" t="s">
        <v>122</v>
      </c>
      <c r="L85" s="151"/>
      <c r="M85" s="67" t="s">
        <v>27</v>
      </c>
      <c r="N85" s="68" t="s">
        <v>44</v>
      </c>
      <c r="O85" s="68" t="s">
        <v>123</v>
      </c>
      <c r="P85" s="68" t="s">
        <v>124</v>
      </c>
      <c r="Q85" s="68" t="s">
        <v>125</v>
      </c>
      <c r="R85" s="68" t="s">
        <v>126</v>
      </c>
      <c r="S85" s="68" t="s">
        <v>127</v>
      </c>
      <c r="T85" s="69" t="s">
        <v>128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129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6.9628249999999996</v>
      </c>
      <c r="S86" s="71"/>
      <c r="T86" s="155">
        <f>T87</f>
        <v>314.19400000000002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109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130</v>
      </c>
      <c r="F87" s="160" t="s">
        <v>131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P88+P110+P124+P134+P172</f>
        <v>0</v>
      </c>
      <c r="Q87" s="165"/>
      <c r="R87" s="166">
        <f>R88+R110+R124+R134+R172</f>
        <v>6.9628249999999996</v>
      </c>
      <c r="S87" s="165"/>
      <c r="T87" s="167">
        <f>T88+T110+T124+T134+T172</f>
        <v>314.19400000000002</v>
      </c>
      <c r="AR87" s="168" t="s">
        <v>82</v>
      </c>
      <c r="AT87" s="169" t="s">
        <v>73</v>
      </c>
      <c r="AU87" s="169" t="s">
        <v>74</v>
      </c>
      <c r="AY87" s="168" t="s">
        <v>132</v>
      </c>
      <c r="BK87" s="170">
        <f>BK88+BK110+BK124+BK134+BK172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133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SUM(P89:P109)</f>
        <v>0</v>
      </c>
      <c r="Q88" s="165"/>
      <c r="R88" s="166">
        <f>SUM(R89:R109)</f>
        <v>0.19904000000000002</v>
      </c>
      <c r="S88" s="165"/>
      <c r="T88" s="167">
        <f>SUM(T89:T109)</f>
        <v>312.274</v>
      </c>
      <c r="AR88" s="168" t="s">
        <v>82</v>
      </c>
      <c r="AT88" s="169" t="s">
        <v>73</v>
      </c>
      <c r="AU88" s="169" t="s">
        <v>82</v>
      </c>
      <c r="AY88" s="168" t="s">
        <v>132</v>
      </c>
      <c r="BK88" s="170">
        <f>SUM(BK89:BK109)</f>
        <v>0</v>
      </c>
    </row>
    <row r="89" spans="1:65" s="2" customFormat="1" ht="37.9" customHeight="1">
      <c r="A89" s="33"/>
      <c r="B89" s="34"/>
      <c r="C89" s="173" t="s">
        <v>82</v>
      </c>
      <c r="D89" s="173" t="s">
        <v>134</v>
      </c>
      <c r="E89" s="174" t="s">
        <v>135</v>
      </c>
      <c r="F89" s="175" t="s">
        <v>136</v>
      </c>
      <c r="G89" s="176" t="s">
        <v>137</v>
      </c>
      <c r="H89" s="177">
        <v>13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9.8000000000000004E-2</v>
      </c>
      <c r="T89" s="184">
        <f>S89*H89</f>
        <v>1.274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138</v>
      </c>
      <c r="AT89" s="185" t="s">
        <v>134</v>
      </c>
      <c r="AU89" s="185" t="s">
        <v>85</v>
      </c>
      <c r="AY89" s="16" t="s">
        <v>132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138</v>
      </c>
      <c r="BM89" s="185" t="s">
        <v>397</v>
      </c>
    </row>
    <row r="90" spans="1:65" s="2" customFormat="1" ht="11.25">
      <c r="A90" s="33"/>
      <c r="B90" s="34"/>
      <c r="C90" s="35"/>
      <c r="D90" s="187" t="s">
        <v>140</v>
      </c>
      <c r="E90" s="35"/>
      <c r="F90" s="188" t="s">
        <v>141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140</v>
      </c>
      <c r="AU90" s="16" t="s">
        <v>85</v>
      </c>
    </row>
    <row r="91" spans="1:65" s="13" customFormat="1" ht="11.25">
      <c r="B91" s="192"/>
      <c r="C91" s="193"/>
      <c r="D91" s="194" t="s">
        <v>142</v>
      </c>
      <c r="E91" s="195" t="s">
        <v>27</v>
      </c>
      <c r="F91" s="196" t="s">
        <v>208</v>
      </c>
      <c r="G91" s="193"/>
      <c r="H91" s="197">
        <v>13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142</v>
      </c>
      <c r="AU91" s="203" t="s">
        <v>85</v>
      </c>
      <c r="AV91" s="13" t="s">
        <v>85</v>
      </c>
      <c r="AW91" s="13" t="s">
        <v>34</v>
      </c>
      <c r="AX91" s="13" t="s">
        <v>82</v>
      </c>
      <c r="AY91" s="203" t="s">
        <v>132</v>
      </c>
    </row>
    <row r="92" spans="1:65" s="2" customFormat="1" ht="24.2" customHeight="1">
      <c r="A92" s="33"/>
      <c r="B92" s="34"/>
      <c r="C92" s="173" t="s">
        <v>85</v>
      </c>
      <c r="D92" s="173" t="s">
        <v>134</v>
      </c>
      <c r="E92" s="174" t="s">
        <v>144</v>
      </c>
      <c r="F92" s="175" t="s">
        <v>145</v>
      </c>
      <c r="G92" s="176" t="s">
        <v>137</v>
      </c>
      <c r="H92" s="177">
        <v>1244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1.6000000000000001E-4</v>
      </c>
      <c r="R92" s="183">
        <f>Q92*H92</f>
        <v>0.19904000000000002</v>
      </c>
      <c r="S92" s="183">
        <v>0.23</v>
      </c>
      <c r="T92" s="184">
        <f>S92*H92</f>
        <v>286.12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138</v>
      </c>
      <c r="AT92" s="185" t="s">
        <v>134</v>
      </c>
      <c r="AU92" s="185" t="s">
        <v>85</v>
      </c>
      <c r="AY92" s="16" t="s">
        <v>132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138</v>
      </c>
      <c r="BM92" s="185" t="s">
        <v>398</v>
      </c>
    </row>
    <row r="93" spans="1:65" s="2" customFormat="1" ht="11.25">
      <c r="A93" s="33"/>
      <c r="B93" s="34"/>
      <c r="C93" s="35"/>
      <c r="D93" s="187" t="s">
        <v>140</v>
      </c>
      <c r="E93" s="35"/>
      <c r="F93" s="188" t="s">
        <v>147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140</v>
      </c>
      <c r="AU93" s="16" t="s">
        <v>85</v>
      </c>
    </row>
    <row r="94" spans="1:65" s="13" customFormat="1" ht="11.25">
      <c r="B94" s="192"/>
      <c r="C94" s="193"/>
      <c r="D94" s="194" t="s">
        <v>142</v>
      </c>
      <c r="E94" s="195" t="s">
        <v>27</v>
      </c>
      <c r="F94" s="196" t="s">
        <v>399</v>
      </c>
      <c r="G94" s="193"/>
      <c r="H94" s="197">
        <v>1244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142</v>
      </c>
      <c r="AU94" s="203" t="s">
        <v>85</v>
      </c>
      <c r="AV94" s="13" t="s">
        <v>85</v>
      </c>
      <c r="AW94" s="13" t="s">
        <v>34</v>
      </c>
      <c r="AX94" s="13" t="s">
        <v>82</v>
      </c>
      <c r="AY94" s="203" t="s">
        <v>132</v>
      </c>
    </row>
    <row r="95" spans="1:65" s="2" customFormat="1" ht="24.2" customHeight="1">
      <c r="A95" s="33"/>
      <c r="B95" s="34"/>
      <c r="C95" s="173" t="s">
        <v>149</v>
      </c>
      <c r="D95" s="173" t="s">
        <v>134</v>
      </c>
      <c r="E95" s="174" t="s">
        <v>161</v>
      </c>
      <c r="F95" s="175" t="s">
        <v>162</v>
      </c>
      <c r="G95" s="176" t="s">
        <v>163</v>
      </c>
      <c r="H95" s="177">
        <v>0.12</v>
      </c>
      <c r="I95" s="178"/>
      <c r="J95" s="179">
        <f>ROUND(I95*H95,2)</f>
        <v>0</v>
      </c>
      <c r="K95" s="180"/>
      <c r="L95" s="38"/>
      <c r="M95" s="181" t="s">
        <v>27</v>
      </c>
      <c r="N95" s="182" t="s">
        <v>45</v>
      </c>
      <c r="O95" s="63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138</v>
      </c>
      <c r="AT95" s="185" t="s">
        <v>134</v>
      </c>
      <c r="AU95" s="185" t="s">
        <v>85</v>
      </c>
      <c r="AY95" s="16" t="s">
        <v>132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138</v>
      </c>
      <c r="BM95" s="185" t="s">
        <v>400</v>
      </c>
    </row>
    <row r="96" spans="1:65" s="2" customFormat="1" ht="11.25">
      <c r="A96" s="33"/>
      <c r="B96" s="34"/>
      <c r="C96" s="35"/>
      <c r="D96" s="187" t="s">
        <v>140</v>
      </c>
      <c r="E96" s="35"/>
      <c r="F96" s="188" t="s">
        <v>165</v>
      </c>
      <c r="G96" s="35"/>
      <c r="H96" s="35"/>
      <c r="I96" s="189"/>
      <c r="J96" s="35"/>
      <c r="K96" s="35"/>
      <c r="L96" s="38"/>
      <c r="M96" s="190"/>
      <c r="N96" s="191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140</v>
      </c>
      <c r="AU96" s="16" t="s">
        <v>85</v>
      </c>
    </row>
    <row r="97" spans="1:65" s="13" customFormat="1" ht="11.25">
      <c r="B97" s="192"/>
      <c r="C97" s="193"/>
      <c r="D97" s="194" t="s">
        <v>142</v>
      </c>
      <c r="E97" s="195" t="s">
        <v>27</v>
      </c>
      <c r="F97" s="196" t="s">
        <v>401</v>
      </c>
      <c r="G97" s="193"/>
      <c r="H97" s="197">
        <v>0.12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142</v>
      </c>
      <c r="AU97" s="203" t="s">
        <v>85</v>
      </c>
      <c r="AV97" s="13" t="s">
        <v>85</v>
      </c>
      <c r="AW97" s="13" t="s">
        <v>34</v>
      </c>
      <c r="AX97" s="13" t="s">
        <v>82</v>
      </c>
      <c r="AY97" s="203" t="s">
        <v>132</v>
      </c>
    </row>
    <row r="98" spans="1:65" s="2" customFormat="1" ht="37.9" customHeight="1">
      <c r="A98" s="33"/>
      <c r="B98" s="34"/>
      <c r="C98" s="173" t="s">
        <v>138</v>
      </c>
      <c r="D98" s="173" t="s">
        <v>134</v>
      </c>
      <c r="E98" s="174" t="s">
        <v>167</v>
      </c>
      <c r="F98" s="175" t="s">
        <v>168</v>
      </c>
      <c r="G98" s="176" t="s">
        <v>163</v>
      </c>
      <c r="H98" s="177">
        <v>0.12</v>
      </c>
      <c r="I98" s="178"/>
      <c r="J98" s="179">
        <f>ROUND(I98*H98,2)</f>
        <v>0</v>
      </c>
      <c r="K98" s="180"/>
      <c r="L98" s="38"/>
      <c r="M98" s="181" t="s">
        <v>27</v>
      </c>
      <c r="N98" s="182" t="s">
        <v>45</v>
      </c>
      <c r="O98" s="63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5" t="s">
        <v>138</v>
      </c>
      <c r="AT98" s="185" t="s">
        <v>134</v>
      </c>
      <c r="AU98" s="185" t="s">
        <v>85</v>
      </c>
      <c r="AY98" s="16" t="s">
        <v>132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6" t="s">
        <v>82</v>
      </c>
      <c r="BK98" s="186">
        <f>ROUND(I98*H98,2)</f>
        <v>0</v>
      </c>
      <c r="BL98" s="16" t="s">
        <v>138</v>
      </c>
      <c r="BM98" s="185" t="s">
        <v>402</v>
      </c>
    </row>
    <row r="99" spans="1:65" s="2" customFormat="1" ht="11.25">
      <c r="A99" s="33"/>
      <c r="B99" s="34"/>
      <c r="C99" s="35"/>
      <c r="D99" s="187" t="s">
        <v>140</v>
      </c>
      <c r="E99" s="35"/>
      <c r="F99" s="188" t="s">
        <v>170</v>
      </c>
      <c r="G99" s="35"/>
      <c r="H99" s="35"/>
      <c r="I99" s="189"/>
      <c r="J99" s="35"/>
      <c r="K99" s="35"/>
      <c r="L99" s="38"/>
      <c r="M99" s="190"/>
      <c r="N99" s="191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140</v>
      </c>
      <c r="AU99" s="16" t="s">
        <v>85</v>
      </c>
    </row>
    <row r="100" spans="1:65" s="13" customFormat="1" ht="11.25">
      <c r="B100" s="192"/>
      <c r="C100" s="193"/>
      <c r="D100" s="194" t="s">
        <v>142</v>
      </c>
      <c r="E100" s="195" t="s">
        <v>27</v>
      </c>
      <c r="F100" s="196" t="s">
        <v>403</v>
      </c>
      <c r="G100" s="193"/>
      <c r="H100" s="197">
        <v>0.12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142</v>
      </c>
      <c r="AU100" s="203" t="s">
        <v>85</v>
      </c>
      <c r="AV100" s="13" t="s">
        <v>85</v>
      </c>
      <c r="AW100" s="13" t="s">
        <v>34</v>
      </c>
      <c r="AX100" s="13" t="s">
        <v>82</v>
      </c>
      <c r="AY100" s="203" t="s">
        <v>132</v>
      </c>
    </row>
    <row r="101" spans="1:65" s="2" customFormat="1" ht="37.9" customHeight="1">
      <c r="A101" s="33"/>
      <c r="B101" s="34"/>
      <c r="C101" s="173" t="s">
        <v>160</v>
      </c>
      <c r="D101" s="173" t="s">
        <v>134</v>
      </c>
      <c r="E101" s="174" t="s">
        <v>172</v>
      </c>
      <c r="F101" s="175" t="s">
        <v>173</v>
      </c>
      <c r="G101" s="176" t="s">
        <v>163</v>
      </c>
      <c r="H101" s="177">
        <v>0.96</v>
      </c>
      <c r="I101" s="178"/>
      <c r="J101" s="179">
        <f>ROUND(I101*H101,2)</f>
        <v>0</v>
      </c>
      <c r="K101" s="180"/>
      <c r="L101" s="38"/>
      <c r="M101" s="181" t="s">
        <v>27</v>
      </c>
      <c r="N101" s="182" t="s">
        <v>45</v>
      </c>
      <c r="O101" s="6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5" t="s">
        <v>138</v>
      </c>
      <c r="AT101" s="185" t="s">
        <v>134</v>
      </c>
      <c r="AU101" s="185" t="s">
        <v>85</v>
      </c>
      <c r="AY101" s="16" t="s">
        <v>132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6" t="s">
        <v>82</v>
      </c>
      <c r="BK101" s="186">
        <f>ROUND(I101*H101,2)</f>
        <v>0</v>
      </c>
      <c r="BL101" s="16" t="s">
        <v>138</v>
      </c>
      <c r="BM101" s="185" t="s">
        <v>404</v>
      </c>
    </row>
    <row r="102" spans="1:65" s="2" customFormat="1" ht="11.25">
      <c r="A102" s="33"/>
      <c r="B102" s="34"/>
      <c r="C102" s="35"/>
      <c r="D102" s="187" t="s">
        <v>140</v>
      </c>
      <c r="E102" s="35"/>
      <c r="F102" s="188" t="s">
        <v>175</v>
      </c>
      <c r="G102" s="35"/>
      <c r="H102" s="35"/>
      <c r="I102" s="189"/>
      <c r="J102" s="35"/>
      <c r="K102" s="35"/>
      <c r="L102" s="38"/>
      <c r="M102" s="190"/>
      <c r="N102" s="191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140</v>
      </c>
      <c r="AU102" s="16" t="s">
        <v>85</v>
      </c>
    </row>
    <row r="103" spans="1:65" s="13" customFormat="1" ht="11.25">
      <c r="B103" s="192"/>
      <c r="C103" s="193"/>
      <c r="D103" s="194" t="s">
        <v>142</v>
      </c>
      <c r="E103" s="195" t="s">
        <v>27</v>
      </c>
      <c r="F103" s="196" t="s">
        <v>405</v>
      </c>
      <c r="G103" s="193"/>
      <c r="H103" s="197">
        <v>0.96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142</v>
      </c>
      <c r="AU103" s="203" t="s">
        <v>85</v>
      </c>
      <c r="AV103" s="13" t="s">
        <v>85</v>
      </c>
      <c r="AW103" s="13" t="s">
        <v>34</v>
      </c>
      <c r="AX103" s="13" t="s">
        <v>82</v>
      </c>
      <c r="AY103" s="203" t="s">
        <v>132</v>
      </c>
    </row>
    <row r="104" spans="1:65" s="2" customFormat="1" ht="24.2" customHeight="1">
      <c r="A104" s="33"/>
      <c r="B104" s="34"/>
      <c r="C104" s="173" t="s">
        <v>155</v>
      </c>
      <c r="D104" s="173" t="s">
        <v>134</v>
      </c>
      <c r="E104" s="174" t="s">
        <v>178</v>
      </c>
      <c r="F104" s="175" t="s">
        <v>179</v>
      </c>
      <c r="G104" s="176" t="s">
        <v>180</v>
      </c>
      <c r="H104" s="177">
        <v>0.24</v>
      </c>
      <c r="I104" s="178"/>
      <c r="J104" s="179">
        <f>ROUND(I104*H104,2)</f>
        <v>0</v>
      </c>
      <c r="K104" s="180"/>
      <c r="L104" s="38"/>
      <c r="M104" s="181" t="s">
        <v>27</v>
      </c>
      <c r="N104" s="182" t="s">
        <v>45</v>
      </c>
      <c r="O104" s="6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5" t="s">
        <v>138</v>
      </c>
      <c r="AT104" s="185" t="s">
        <v>134</v>
      </c>
      <c r="AU104" s="185" t="s">
        <v>85</v>
      </c>
      <c r="AY104" s="16" t="s">
        <v>132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6" t="s">
        <v>82</v>
      </c>
      <c r="BK104" s="186">
        <f>ROUND(I104*H104,2)</f>
        <v>0</v>
      </c>
      <c r="BL104" s="16" t="s">
        <v>138</v>
      </c>
      <c r="BM104" s="185" t="s">
        <v>406</v>
      </c>
    </row>
    <row r="105" spans="1:65" s="2" customFormat="1" ht="11.25">
      <c r="A105" s="33"/>
      <c r="B105" s="34"/>
      <c r="C105" s="35"/>
      <c r="D105" s="187" t="s">
        <v>140</v>
      </c>
      <c r="E105" s="35"/>
      <c r="F105" s="188" t="s">
        <v>182</v>
      </c>
      <c r="G105" s="35"/>
      <c r="H105" s="35"/>
      <c r="I105" s="189"/>
      <c r="J105" s="35"/>
      <c r="K105" s="35"/>
      <c r="L105" s="38"/>
      <c r="M105" s="190"/>
      <c r="N105" s="191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140</v>
      </c>
      <c r="AU105" s="16" t="s">
        <v>85</v>
      </c>
    </row>
    <row r="106" spans="1:65" s="13" customFormat="1" ht="11.25">
      <c r="B106" s="192"/>
      <c r="C106" s="193"/>
      <c r="D106" s="194" t="s">
        <v>142</v>
      </c>
      <c r="E106" s="195" t="s">
        <v>27</v>
      </c>
      <c r="F106" s="196" t="s">
        <v>407</v>
      </c>
      <c r="G106" s="193"/>
      <c r="H106" s="197">
        <v>0.24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142</v>
      </c>
      <c r="AU106" s="203" t="s">
        <v>85</v>
      </c>
      <c r="AV106" s="13" t="s">
        <v>85</v>
      </c>
      <c r="AW106" s="13" t="s">
        <v>34</v>
      </c>
      <c r="AX106" s="13" t="s">
        <v>82</v>
      </c>
      <c r="AY106" s="203" t="s">
        <v>132</v>
      </c>
    </row>
    <row r="107" spans="1:65" s="2" customFormat="1" ht="33" customHeight="1">
      <c r="A107" s="33"/>
      <c r="B107" s="34"/>
      <c r="C107" s="173" t="s">
        <v>171</v>
      </c>
      <c r="D107" s="173" t="s">
        <v>134</v>
      </c>
      <c r="E107" s="174" t="s">
        <v>262</v>
      </c>
      <c r="F107" s="175" t="s">
        <v>263</v>
      </c>
      <c r="G107" s="176" t="s">
        <v>137</v>
      </c>
      <c r="H107" s="177">
        <v>1244</v>
      </c>
      <c r="I107" s="178"/>
      <c r="J107" s="179">
        <f>ROUND(I107*H107,2)</f>
        <v>0</v>
      </c>
      <c r="K107" s="180"/>
      <c r="L107" s="38"/>
      <c r="M107" s="181" t="s">
        <v>27</v>
      </c>
      <c r="N107" s="182" t="s">
        <v>45</v>
      </c>
      <c r="O107" s="63"/>
      <c r="P107" s="183">
        <f>O107*H107</f>
        <v>0</v>
      </c>
      <c r="Q107" s="183">
        <v>0</v>
      </c>
      <c r="R107" s="183">
        <f>Q107*H107</f>
        <v>0</v>
      </c>
      <c r="S107" s="183">
        <v>0.02</v>
      </c>
      <c r="T107" s="184">
        <f>S107*H107</f>
        <v>24.88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5" t="s">
        <v>138</v>
      </c>
      <c r="AT107" s="185" t="s">
        <v>134</v>
      </c>
      <c r="AU107" s="185" t="s">
        <v>85</v>
      </c>
      <c r="AY107" s="16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6" t="s">
        <v>82</v>
      </c>
      <c r="BK107" s="186">
        <f>ROUND(I107*H107,2)</f>
        <v>0</v>
      </c>
      <c r="BL107" s="16" t="s">
        <v>138</v>
      </c>
      <c r="BM107" s="185" t="s">
        <v>408</v>
      </c>
    </row>
    <row r="108" spans="1:65" s="2" customFormat="1" ht="11.25">
      <c r="A108" s="33"/>
      <c r="B108" s="34"/>
      <c r="C108" s="35"/>
      <c r="D108" s="187" t="s">
        <v>140</v>
      </c>
      <c r="E108" s="35"/>
      <c r="F108" s="188" t="s">
        <v>265</v>
      </c>
      <c r="G108" s="35"/>
      <c r="H108" s="35"/>
      <c r="I108" s="189"/>
      <c r="J108" s="35"/>
      <c r="K108" s="35"/>
      <c r="L108" s="38"/>
      <c r="M108" s="190"/>
      <c r="N108" s="191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140</v>
      </c>
      <c r="AU108" s="16" t="s">
        <v>85</v>
      </c>
    </row>
    <row r="109" spans="1:65" s="13" customFormat="1" ht="11.25">
      <c r="B109" s="192"/>
      <c r="C109" s="193"/>
      <c r="D109" s="194" t="s">
        <v>142</v>
      </c>
      <c r="E109" s="195" t="s">
        <v>27</v>
      </c>
      <c r="F109" s="196" t="s">
        <v>399</v>
      </c>
      <c r="G109" s="193"/>
      <c r="H109" s="197">
        <v>1244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142</v>
      </c>
      <c r="AU109" s="203" t="s">
        <v>85</v>
      </c>
      <c r="AV109" s="13" t="s">
        <v>85</v>
      </c>
      <c r="AW109" s="13" t="s">
        <v>34</v>
      </c>
      <c r="AX109" s="13" t="s">
        <v>82</v>
      </c>
      <c r="AY109" s="203" t="s">
        <v>132</v>
      </c>
    </row>
    <row r="110" spans="1:65" s="12" customFormat="1" ht="22.9" customHeight="1">
      <c r="B110" s="157"/>
      <c r="C110" s="158"/>
      <c r="D110" s="159" t="s">
        <v>73</v>
      </c>
      <c r="E110" s="171" t="s">
        <v>160</v>
      </c>
      <c r="F110" s="171" t="s">
        <v>184</v>
      </c>
      <c r="G110" s="158"/>
      <c r="H110" s="158"/>
      <c r="I110" s="161"/>
      <c r="J110" s="172">
        <f>BK110</f>
        <v>0</v>
      </c>
      <c r="K110" s="158"/>
      <c r="L110" s="163"/>
      <c r="M110" s="164"/>
      <c r="N110" s="165"/>
      <c r="O110" s="165"/>
      <c r="P110" s="166">
        <f>SUM(P111:P123)</f>
        <v>0</v>
      </c>
      <c r="Q110" s="165"/>
      <c r="R110" s="166">
        <f>SUM(R111:R123)</f>
        <v>0.88324000000000003</v>
      </c>
      <c r="S110" s="165"/>
      <c r="T110" s="167">
        <f>SUM(T111:T123)</f>
        <v>0</v>
      </c>
      <c r="AR110" s="168" t="s">
        <v>82</v>
      </c>
      <c r="AT110" s="169" t="s">
        <v>73</v>
      </c>
      <c r="AU110" s="169" t="s">
        <v>82</v>
      </c>
      <c r="AY110" s="168" t="s">
        <v>132</v>
      </c>
      <c r="BK110" s="170">
        <f>SUM(BK111:BK123)</f>
        <v>0</v>
      </c>
    </row>
    <row r="111" spans="1:65" s="2" customFormat="1" ht="24.2" customHeight="1">
      <c r="A111" s="33"/>
      <c r="B111" s="34"/>
      <c r="C111" s="173" t="s">
        <v>177</v>
      </c>
      <c r="D111" s="173" t="s">
        <v>134</v>
      </c>
      <c r="E111" s="174" t="s">
        <v>186</v>
      </c>
      <c r="F111" s="175" t="s">
        <v>187</v>
      </c>
      <c r="G111" s="176" t="s">
        <v>137</v>
      </c>
      <c r="H111" s="177">
        <v>1244</v>
      </c>
      <c r="I111" s="178"/>
      <c r="J111" s="179">
        <f>ROUND(I111*H111,2)</f>
        <v>0</v>
      </c>
      <c r="K111" s="180"/>
      <c r="L111" s="38"/>
      <c r="M111" s="181" t="s">
        <v>27</v>
      </c>
      <c r="N111" s="182" t="s">
        <v>45</v>
      </c>
      <c r="O111" s="6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138</v>
      </c>
      <c r="AT111" s="185" t="s">
        <v>134</v>
      </c>
      <c r="AU111" s="185" t="s">
        <v>85</v>
      </c>
      <c r="AY111" s="16" t="s">
        <v>132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138</v>
      </c>
      <c r="BM111" s="185" t="s">
        <v>409</v>
      </c>
    </row>
    <row r="112" spans="1:65" s="2" customFormat="1" ht="11.25">
      <c r="A112" s="33"/>
      <c r="B112" s="34"/>
      <c r="C112" s="35"/>
      <c r="D112" s="187" t="s">
        <v>140</v>
      </c>
      <c r="E112" s="35"/>
      <c r="F112" s="188" t="s">
        <v>189</v>
      </c>
      <c r="G112" s="35"/>
      <c r="H112" s="35"/>
      <c r="I112" s="189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140</v>
      </c>
      <c r="AU112" s="16" t="s">
        <v>85</v>
      </c>
    </row>
    <row r="113" spans="1:65" s="2" customFormat="1" ht="19.5">
      <c r="A113" s="33"/>
      <c r="B113" s="34"/>
      <c r="C113" s="35"/>
      <c r="D113" s="194" t="s">
        <v>190</v>
      </c>
      <c r="E113" s="35"/>
      <c r="F113" s="204" t="s">
        <v>191</v>
      </c>
      <c r="G113" s="35"/>
      <c r="H113" s="35"/>
      <c r="I113" s="189"/>
      <c r="J113" s="35"/>
      <c r="K113" s="35"/>
      <c r="L113" s="38"/>
      <c r="M113" s="190"/>
      <c r="N113" s="191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190</v>
      </c>
      <c r="AU113" s="16" t="s">
        <v>85</v>
      </c>
    </row>
    <row r="114" spans="1:65" s="13" customFormat="1" ht="11.25">
      <c r="B114" s="192"/>
      <c r="C114" s="193"/>
      <c r="D114" s="194" t="s">
        <v>142</v>
      </c>
      <c r="E114" s="195" t="s">
        <v>27</v>
      </c>
      <c r="F114" s="196" t="s">
        <v>399</v>
      </c>
      <c r="G114" s="193"/>
      <c r="H114" s="197">
        <v>1244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142</v>
      </c>
      <c r="AU114" s="203" t="s">
        <v>85</v>
      </c>
      <c r="AV114" s="13" t="s">
        <v>85</v>
      </c>
      <c r="AW114" s="13" t="s">
        <v>34</v>
      </c>
      <c r="AX114" s="13" t="s">
        <v>82</v>
      </c>
      <c r="AY114" s="203" t="s">
        <v>132</v>
      </c>
    </row>
    <row r="115" spans="1:65" s="2" customFormat="1" ht="16.5" customHeight="1">
      <c r="A115" s="33"/>
      <c r="B115" s="34"/>
      <c r="C115" s="173" t="s">
        <v>185</v>
      </c>
      <c r="D115" s="173" t="s">
        <v>134</v>
      </c>
      <c r="E115" s="174" t="s">
        <v>193</v>
      </c>
      <c r="F115" s="175" t="s">
        <v>194</v>
      </c>
      <c r="G115" s="176" t="s">
        <v>137</v>
      </c>
      <c r="H115" s="177">
        <v>1244</v>
      </c>
      <c r="I115" s="178"/>
      <c r="J115" s="179">
        <f>ROUND(I115*H115,2)</f>
        <v>0</v>
      </c>
      <c r="K115" s="180"/>
      <c r="L115" s="38"/>
      <c r="M115" s="181" t="s">
        <v>27</v>
      </c>
      <c r="N115" s="182" t="s">
        <v>45</v>
      </c>
      <c r="O115" s="63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5" t="s">
        <v>138</v>
      </c>
      <c r="AT115" s="185" t="s">
        <v>134</v>
      </c>
      <c r="AU115" s="185" t="s">
        <v>85</v>
      </c>
      <c r="AY115" s="16" t="s">
        <v>132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6" t="s">
        <v>82</v>
      </c>
      <c r="BK115" s="186">
        <f>ROUND(I115*H115,2)</f>
        <v>0</v>
      </c>
      <c r="BL115" s="16" t="s">
        <v>138</v>
      </c>
      <c r="BM115" s="185" t="s">
        <v>410</v>
      </c>
    </row>
    <row r="116" spans="1:65" s="2" customFormat="1" ht="11.25">
      <c r="A116" s="33"/>
      <c r="B116" s="34"/>
      <c r="C116" s="35"/>
      <c r="D116" s="187" t="s">
        <v>140</v>
      </c>
      <c r="E116" s="35"/>
      <c r="F116" s="188" t="s">
        <v>196</v>
      </c>
      <c r="G116" s="35"/>
      <c r="H116" s="35"/>
      <c r="I116" s="189"/>
      <c r="J116" s="35"/>
      <c r="K116" s="35"/>
      <c r="L116" s="38"/>
      <c r="M116" s="190"/>
      <c r="N116" s="191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140</v>
      </c>
      <c r="AU116" s="16" t="s">
        <v>85</v>
      </c>
    </row>
    <row r="117" spans="1:65" s="13" customFormat="1" ht="11.25">
      <c r="B117" s="192"/>
      <c r="C117" s="193"/>
      <c r="D117" s="194" t="s">
        <v>142</v>
      </c>
      <c r="E117" s="195" t="s">
        <v>27</v>
      </c>
      <c r="F117" s="196" t="s">
        <v>399</v>
      </c>
      <c r="G117" s="193"/>
      <c r="H117" s="197">
        <v>1244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142</v>
      </c>
      <c r="AU117" s="203" t="s">
        <v>85</v>
      </c>
      <c r="AV117" s="13" t="s">
        <v>85</v>
      </c>
      <c r="AW117" s="13" t="s">
        <v>34</v>
      </c>
      <c r="AX117" s="13" t="s">
        <v>82</v>
      </c>
      <c r="AY117" s="203" t="s">
        <v>132</v>
      </c>
    </row>
    <row r="118" spans="1:65" s="2" customFormat="1" ht="16.5" customHeight="1">
      <c r="A118" s="33"/>
      <c r="B118" s="34"/>
      <c r="C118" s="173" t="s">
        <v>192</v>
      </c>
      <c r="D118" s="173" t="s">
        <v>134</v>
      </c>
      <c r="E118" s="174" t="s">
        <v>198</v>
      </c>
      <c r="F118" s="175" t="s">
        <v>199</v>
      </c>
      <c r="G118" s="176" t="s">
        <v>137</v>
      </c>
      <c r="H118" s="177">
        <v>1244</v>
      </c>
      <c r="I118" s="178"/>
      <c r="J118" s="179">
        <f>ROUND(I118*H118,2)</f>
        <v>0</v>
      </c>
      <c r="K118" s="180"/>
      <c r="L118" s="38"/>
      <c r="M118" s="181" t="s">
        <v>27</v>
      </c>
      <c r="N118" s="182" t="s">
        <v>45</v>
      </c>
      <c r="O118" s="63"/>
      <c r="P118" s="183">
        <f>O118*H118</f>
        <v>0</v>
      </c>
      <c r="Q118" s="183">
        <v>7.1000000000000002E-4</v>
      </c>
      <c r="R118" s="183">
        <f>Q118*H118</f>
        <v>0.88324000000000003</v>
      </c>
      <c r="S118" s="183">
        <v>0</v>
      </c>
      <c r="T118" s="18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5" t="s">
        <v>138</v>
      </c>
      <c r="AT118" s="185" t="s">
        <v>134</v>
      </c>
      <c r="AU118" s="185" t="s">
        <v>85</v>
      </c>
      <c r="AY118" s="16" t="s">
        <v>132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6" t="s">
        <v>82</v>
      </c>
      <c r="BK118" s="186">
        <f>ROUND(I118*H118,2)</f>
        <v>0</v>
      </c>
      <c r="BL118" s="16" t="s">
        <v>138</v>
      </c>
      <c r="BM118" s="185" t="s">
        <v>411</v>
      </c>
    </row>
    <row r="119" spans="1:65" s="2" customFormat="1" ht="11.25">
      <c r="A119" s="33"/>
      <c r="B119" s="34"/>
      <c r="C119" s="35"/>
      <c r="D119" s="187" t="s">
        <v>140</v>
      </c>
      <c r="E119" s="35"/>
      <c r="F119" s="188" t="s">
        <v>201</v>
      </c>
      <c r="G119" s="35"/>
      <c r="H119" s="35"/>
      <c r="I119" s="189"/>
      <c r="J119" s="35"/>
      <c r="K119" s="35"/>
      <c r="L119" s="38"/>
      <c r="M119" s="190"/>
      <c r="N119" s="191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140</v>
      </c>
      <c r="AU119" s="16" t="s">
        <v>85</v>
      </c>
    </row>
    <row r="120" spans="1:65" s="13" customFormat="1" ht="11.25">
      <c r="B120" s="192"/>
      <c r="C120" s="193"/>
      <c r="D120" s="194" t="s">
        <v>142</v>
      </c>
      <c r="E120" s="195" t="s">
        <v>27</v>
      </c>
      <c r="F120" s="196" t="s">
        <v>399</v>
      </c>
      <c r="G120" s="193"/>
      <c r="H120" s="197">
        <v>1244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142</v>
      </c>
      <c r="AU120" s="203" t="s">
        <v>85</v>
      </c>
      <c r="AV120" s="13" t="s">
        <v>85</v>
      </c>
      <c r="AW120" s="13" t="s">
        <v>34</v>
      </c>
      <c r="AX120" s="13" t="s">
        <v>82</v>
      </c>
      <c r="AY120" s="203" t="s">
        <v>132</v>
      </c>
    </row>
    <row r="121" spans="1:65" s="2" customFormat="1" ht="24.2" customHeight="1">
      <c r="A121" s="33"/>
      <c r="B121" s="34"/>
      <c r="C121" s="173" t="s">
        <v>197</v>
      </c>
      <c r="D121" s="173" t="s">
        <v>134</v>
      </c>
      <c r="E121" s="174" t="s">
        <v>203</v>
      </c>
      <c r="F121" s="175" t="s">
        <v>204</v>
      </c>
      <c r="G121" s="176" t="s">
        <v>137</v>
      </c>
      <c r="H121" s="177">
        <v>1244</v>
      </c>
      <c r="I121" s="178"/>
      <c r="J121" s="179">
        <f>ROUND(I121*H121,2)</f>
        <v>0</v>
      </c>
      <c r="K121" s="180"/>
      <c r="L121" s="38"/>
      <c r="M121" s="181" t="s">
        <v>27</v>
      </c>
      <c r="N121" s="182" t="s">
        <v>45</v>
      </c>
      <c r="O121" s="63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5" t="s">
        <v>138</v>
      </c>
      <c r="AT121" s="185" t="s">
        <v>134</v>
      </c>
      <c r="AU121" s="185" t="s">
        <v>85</v>
      </c>
      <c r="AY121" s="16" t="s">
        <v>132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6" t="s">
        <v>82</v>
      </c>
      <c r="BK121" s="186">
        <f>ROUND(I121*H121,2)</f>
        <v>0</v>
      </c>
      <c r="BL121" s="16" t="s">
        <v>138</v>
      </c>
      <c r="BM121" s="185" t="s">
        <v>412</v>
      </c>
    </row>
    <row r="122" spans="1:65" s="2" customFormat="1" ht="11.25">
      <c r="A122" s="33"/>
      <c r="B122" s="34"/>
      <c r="C122" s="35"/>
      <c r="D122" s="187" t="s">
        <v>140</v>
      </c>
      <c r="E122" s="35"/>
      <c r="F122" s="188" t="s">
        <v>206</v>
      </c>
      <c r="G122" s="35"/>
      <c r="H122" s="35"/>
      <c r="I122" s="189"/>
      <c r="J122" s="35"/>
      <c r="K122" s="35"/>
      <c r="L122" s="38"/>
      <c r="M122" s="190"/>
      <c r="N122" s="191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140</v>
      </c>
      <c r="AU122" s="16" t="s">
        <v>85</v>
      </c>
    </row>
    <row r="123" spans="1:65" s="13" customFormat="1" ht="11.25">
      <c r="B123" s="192"/>
      <c r="C123" s="193"/>
      <c r="D123" s="194" t="s">
        <v>142</v>
      </c>
      <c r="E123" s="195" t="s">
        <v>27</v>
      </c>
      <c r="F123" s="196" t="s">
        <v>399</v>
      </c>
      <c r="G123" s="193"/>
      <c r="H123" s="197">
        <v>1244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142</v>
      </c>
      <c r="AU123" s="203" t="s">
        <v>85</v>
      </c>
      <c r="AV123" s="13" t="s">
        <v>85</v>
      </c>
      <c r="AW123" s="13" t="s">
        <v>34</v>
      </c>
      <c r="AX123" s="13" t="s">
        <v>82</v>
      </c>
      <c r="AY123" s="203" t="s">
        <v>132</v>
      </c>
    </row>
    <row r="124" spans="1:65" s="12" customFormat="1" ht="22.9" customHeight="1">
      <c r="B124" s="157"/>
      <c r="C124" s="158"/>
      <c r="D124" s="159" t="s">
        <v>73</v>
      </c>
      <c r="E124" s="171" t="s">
        <v>177</v>
      </c>
      <c r="F124" s="171" t="s">
        <v>207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f>SUM(P125:P133)</f>
        <v>0</v>
      </c>
      <c r="Q124" s="165"/>
      <c r="R124" s="166">
        <f>SUM(R125:R133)</f>
        <v>5.0605399999999996</v>
      </c>
      <c r="S124" s="165"/>
      <c r="T124" s="167">
        <f>SUM(T125:T133)</f>
        <v>1.92</v>
      </c>
      <c r="AR124" s="168" t="s">
        <v>82</v>
      </c>
      <c r="AT124" s="169" t="s">
        <v>73</v>
      </c>
      <c r="AU124" s="169" t="s">
        <v>82</v>
      </c>
      <c r="AY124" s="168" t="s">
        <v>132</v>
      </c>
      <c r="BK124" s="170">
        <f>SUM(BK125:BK133)</f>
        <v>0</v>
      </c>
    </row>
    <row r="125" spans="1:65" s="2" customFormat="1" ht="24.2" customHeight="1">
      <c r="A125" s="33"/>
      <c r="B125" s="34"/>
      <c r="C125" s="173" t="s">
        <v>202</v>
      </c>
      <c r="D125" s="173" t="s">
        <v>134</v>
      </c>
      <c r="E125" s="174" t="s">
        <v>209</v>
      </c>
      <c r="F125" s="175" t="s">
        <v>210</v>
      </c>
      <c r="G125" s="176" t="s">
        <v>163</v>
      </c>
      <c r="H125" s="177">
        <v>1</v>
      </c>
      <c r="I125" s="178"/>
      <c r="J125" s="179">
        <f>ROUND(I125*H125,2)</f>
        <v>0</v>
      </c>
      <c r="K125" s="180"/>
      <c r="L125" s="38"/>
      <c r="M125" s="181" t="s">
        <v>27</v>
      </c>
      <c r="N125" s="182" t="s">
        <v>45</v>
      </c>
      <c r="O125" s="63"/>
      <c r="P125" s="183">
        <f>O125*H125</f>
        <v>0</v>
      </c>
      <c r="Q125" s="183">
        <v>0</v>
      </c>
      <c r="R125" s="183">
        <f>Q125*H125</f>
        <v>0</v>
      </c>
      <c r="S125" s="183">
        <v>1.92</v>
      </c>
      <c r="T125" s="184">
        <f>S125*H125</f>
        <v>1.92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5" t="s">
        <v>138</v>
      </c>
      <c r="AT125" s="185" t="s">
        <v>134</v>
      </c>
      <c r="AU125" s="185" t="s">
        <v>85</v>
      </c>
      <c r="AY125" s="16" t="s">
        <v>132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6" t="s">
        <v>82</v>
      </c>
      <c r="BK125" s="186">
        <f>ROUND(I125*H125,2)</f>
        <v>0</v>
      </c>
      <c r="BL125" s="16" t="s">
        <v>138</v>
      </c>
      <c r="BM125" s="185" t="s">
        <v>413</v>
      </c>
    </row>
    <row r="126" spans="1:65" s="13" customFormat="1" ht="11.25">
      <c r="B126" s="192"/>
      <c r="C126" s="193"/>
      <c r="D126" s="194" t="s">
        <v>142</v>
      </c>
      <c r="E126" s="195" t="s">
        <v>27</v>
      </c>
      <c r="F126" s="196" t="s">
        <v>82</v>
      </c>
      <c r="G126" s="193"/>
      <c r="H126" s="197">
        <v>1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142</v>
      </c>
      <c r="AU126" s="203" t="s">
        <v>85</v>
      </c>
      <c r="AV126" s="13" t="s">
        <v>85</v>
      </c>
      <c r="AW126" s="13" t="s">
        <v>34</v>
      </c>
      <c r="AX126" s="13" t="s">
        <v>82</v>
      </c>
      <c r="AY126" s="203" t="s">
        <v>132</v>
      </c>
    </row>
    <row r="127" spans="1:65" s="2" customFormat="1" ht="24.2" customHeight="1">
      <c r="A127" s="33"/>
      <c r="B127" s="34"/>
      <c r="C127" s="173" t="s">
        <v>208</v>
      </c>
      <c r="D127" s="173" t="s">
        <v>134</v>
      </c>
      <c r="E127" s="174" t="s">
        <v>213</v>
      </c>
      <c r="F127" s="175" t="s">
        <v>214</v>
      </c>
      <c r="G127" s="176" t="s">
        <v>215</v>
      </c>
      <c r="H127" s="177">
        <v>1</v>
      </c>
      <c r="I127" s="178"/>
      <c r="J127" s="179">
        <f>ROUND(I127*H127,2)</f>
        <v>0</v>
      </c>
      <c r="K127" s="180"/>
      <c r="L127" s="38"/>
      <c r="M127" s="181" t="s">
        <v>27</v>
      </c>
      <c r="N127" s="182" t="s">
        <v>45</v>
      </c>
      <c r="O127" s="63"/>
      <c r="P127" s="183">
        <f>O127*H127</f>
        <v>0</v>
      </c>
      <c r="Q127" s="183">
        <v>0.34089999999999998</v>
      </c>
      <c r="R127" s="183">
        <f>Q127*H127</f>
        <v>0.34089999999999998</v>
      </c>
      <c r="S127" s="183">
        <v>0</v>
      </c>
      <c r="T127" s="18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5" t="s">
        <v>138</v>
      </c>
      <c r="AT127" s="185" t="s">
        <v>134</v>
      </c>
      <c r="AU127" s="185" t="s">
        <v>85</v>
      </c>
      <c r="AY127" s="16" t="s">
        <v>132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82</v>
      </c>
      <c r="BK127" s="186">
        <f>ROUND(I127*H127,2)</f>
        <v>0</v>
      </c>
      <c r="BL127" s="16" t="s">
        <v>138</v>
      </c>
      <c r="BM127" s="185" t="s">
        <v>414</v>
      </c>
    </row>
    <row r="128" spans="1:65" s="2" customFormat="1" ht="19.5">
      <c r="A128" s="33"/>
      <c r="B128" s="34"/>
      <c r="C128" s="35"/>
      <c r="D128" s="194" t="s">
        <v>190</v>
      </c>
      <c r="E128" s="35"/>
      <c r="F128" s="204" t="s">
        <v>217</v>
      </c>
      <c r="G128" s="35"/>
      <c r="H128" s="35"/>
      <c r="I128" s="189"/>
      <c r="J128" s="35"/>
      <c r="K128" s="35"/>
      <c r="L128" s="38"/>
      <c r="M128" s="190"/>
      <c r="N128" s="191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190</v>
      </c>
      <c r="AU128" s="16" t="s">
        <v>85</v>
      </c>
    </row>
    <row r="129" spans="1:65" s="13" customFormat="1" ht="11.25">
      <c r="B129" s="192"/>
      <c r="C129" s="193"/>
      <c r="D129" s="194" t="s">
        <v>142</v>
      </c>
      <c r="E129" s="195" t="s">
        <v>27</v>
      </c>
      <c r="F129" s="196" t="s">
        <v>82</v>
      </c>
      <c r="G129" s="193"/>
      <c r="H129" s="197">
        <v>1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142</v>
      </c>
      <c r="AU129" s="203" t="s">
        <v>85</v>
      </c>
      <c r="AV129" s="13" t="s">
        <v>85</v>
      </c>
      <c r="AW129" s="13" t="s">
        <v>34</v>
      </c>
      <c r="AX129" s="13" t="s">
        <v>74</v>
      </c>
      <c r="AY129" s="203" t="s">
        <v>132</v>
      </c>
    </row>
    <row r="130" spans="1:65" s="2" customFormat="1" ht="16.5" customHeight="1">
      <c r="A130" s="33"/>
      <c r="B130" s="34"/>
      <c r="C130" s="173" t="s">
        <v>212</v>
      </c>
      <c r="D130" s="173" t="s">
        <v>134</v>
      </c>
      <c r="E130" s="174" t="s">
        <v>336</v>
      </c>
      <c r="F130" s="175" t="s">
        <v>219</v>
      </c>
      <c r="G130" s="176" t="s">
        <v>215</v>
      </c>
      <c r="H130" s="177">
        <v>6</v>
      </c>
      <c r="I130" s="178"/>
      <c r="J130" s="179">
        <f>ROUND(I130*H130,2)</f>
        <v>0</v>
      </c>
      <c r="K130" s="180"/>
      <c r="L130" s="38"/>
      <c r="M130" s="181" t="s">
        <v>27</v>
      </c>
      <c r="N130" s="182" t="s">
        <v>45</v>
      </c>
      <c r="O130" s="63"/>
      <c r="P130" s="183">
        <f>O130*H130</f>
        <v>0</v>
      </c>
      <c r="Q130" s="183">
        <v>0.42368</v>
      </c>
      <c r="R130" s="183">
        <f>Q130*H130</f>
        <v>2.5420799999999999</v>
      </c>
      <c r="S130" s="183">
        <v>0</v>
      </c>
      <c r="T130" s="18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138</v>
      </c>
      <c r="AT130" s="185" t="s">
        <v>134</v>
      </c>
      <c r="AU130" s="185" t="s">
        <v>85</v>
      </c>
      <c r="AY130" s="16" t="s">
        <v>132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138</v>
      </c>
      <c r="BM130" s="185" t="s">
        <v>415</v>
      </c>
    </row>
    <row r="131" spans="1:65" s="13" customFormat="1" ht="11.25">
      <c r="B131" s="192"/>
      <c r="C131" s="193"/>
      <c r="D131" s="194" t="s">
        <v>142</v>
      </c>
      <c r="E131" s="195" t="s">
        <v>27</v>
      </c>
      <c r="F131" s="196" t="s">
        <v>155</v>
      </c>
      <c r="G131" s="193"/>
      <c r="H131" s="197">
        <v>6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142</v>
      </c>
      <c r="AU131" s="203" t="s">
        <v>85</v>
      </c>
      <c r="AV131" s="13" t="s">
        <v>85</v>
      </c>
      <c r="AW131" s="13" t="s">
        <v>34</v>
      </c>
      <c r="AX131" s="13" t="s">
        <v>82</v>
      </c>
      <c r="AY131" s="203" t="s">
        <v>132</v>
      </c>
    </row>
    <row r="132" spans="1:65" s="2" customFormat="1" ht="24.2" customHeight="1">
      <c r="A132" s="33"/>
      <c r="B132" s="34"/>
      <c r="C132" s="173" t="s">
        <v>8</v>
      </c>
      <c r="D132" s="173" t="s">
        <v>134</v>
      </c>
      <c r="E132" s="174" t="s">
        <v>223</v>
      </c>
      <c r="F132" s="175" t="s">
        <v>224</v>
      </c>
      <c r="G132" s="176" t="s">
        <v>215</v>
      </c>
      <c r="H132" s="177">
        <v>7</v>
      </c>
      <c r="I132" s="178"/>
      <c r="J132" s="179">
        <f>ROUND(I132*H132,2)</f>
        <v>0</v>
      </c>
      <c r="K132" s="180"/>
      <c r="L132" s="38"/>
      <c r="M132" s="181" t="s">
        <v>27</v>
      </c>
      <c r="N132" s="182" t="s">
        <v>45</v>
      </c>
      <c r="O132" s="63"/>
      <c r="P132" s="183">
        <f>O132*H132</f>
        <v>0</v>
      </c>
      <c r="Q132" s="183">
        <v>0.31108000000000002</v>
      </c>
      <c r="R132" s="183">
        <f>Q132*H132</f>
        <v>2.1775600000000002</v>
      </c>
      <c r="S132" s="183">
        <v>0</v>
      </c>
      <c r="T132" s="18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5" t="s">
        <v>138</v>
      </c>
      <c r="AT132" s="185" t="s">
        <v>134</v>
      </c>
      <c r="AU132" s="185" t="s">
        <v>85</v>
      </c>
      <c r="AY132" s="16" t="s">
        <v>132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6" t="s">
        <v>82</v>
      </c>
      <c r="BK132" s="186">
        <f>ROUND(I132*H132,2)</f>
        <v>0</v>
      </c>
      <c r="BL132" s="16" t="s">
        <v>138</v>
      </c>
      <c r="BM132" s="185" t="s">
        <v>416</v>
      </c>
    </row>
    <row r="133" spans="1:65" s="13" customFormat="1" ht="11.25">
      <c r="B133" s="192"/>
      <c r="C133" s="193"/>
      <c r="D133" s="194" t="s">
        <v>142</v>
      </c>
      <c r="E133" s="195" t="s">
        <v>27</v>
      </c>
      <c r="F133" s="196" t="s">
        <v>171</v>
      </c>
      <c r="G133" s="193"/>
      <c r="H133" s="197">
        <v>7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142</v>
      </c>
      <c r="AU133" s="203" t="s">
        <v>85</v>
      </c>
      <c r="AV133" s="13" t="s">
        <v>85</v>
      </c>
      <c r="AW133" s="13" t="s">
        <v>34</v>
      </c>
      <c r="AX133" s="13" t="s">
        <v>82</v>
      </c>
      <c r="AY133" s="203" t="s">
        <v>132</v>
      </c>
    </row>
    <row r="134" spans="1:65" s="12" customFormat="1" ht="22.9" customHeight="1">
      <c r="B134" s="157"/>
      <c r="C134" s="158"/>
      <c r="D134" s="159" t="s">
        <v>73</v>
      </c>
      <c r="E134" s="171" t="s">
        <v>185</v>
      </c>
      <c r="F134" s="171" t="s">
        <v>226</v>
      </c>
      <c r="G134" s="158"/>
      <c r="H134" s="158"/>
      <c r="I134" s="161"/>
      <c r="J134" s="172">
        <f>BK134</f>
        <v>0</v>
      </c>
      <c r="K134" s="158"/>
      <c r="L134" s="163"/>
      <c r="M134" s="164"/>
      <c r="N134" s="165"/>
      <c r="O134" s="165"/>
      <c r="P134" s="166">
        <f>P135+SUM(P136:P168)</f>
        <v>0</v>
      </c>
      <c r="Q134" s="165"/>
      <c r="R134" s="166">
        <f>R135+SUM(R136:R168)</f>
        <v>0.82000499999999998</v>
      </c>
      <c r="S134" s="165"/>
      <c r="T134" s="167">
        <f>T135+SUM(T136:T168)</f>
        <v>0</v>
      </c>
      <c r="AR134" s="168" t="s">
        <v>82</v>
      </c>
      <c r="AT134" s="169" t="s">
        <v>73</v>
      </c>
      <c r="AU134" s="169" t="s">
        <v>82</v>
      </c>
      <c r="AY134" s="168" t="s">
        <v>132</v>
      </c>
      <c r="BK134" s="170">
        <f>BK135+SUM(BK136:BK168)</f>
        <v>0</v>
      </c>
    </row>
    <row r="135" spans="1:65" s="2" customFormat="1" ht="16.5" customHeight="1">
      <c r="A135" s="33"/>
      <c r="B135" s="34"/>
      <c r="C135" s="173" t="s">
        <v>222</v>
      </c>
      <c r="D135" s="173" t="s">
        <v>134</v>
      </c>
      <c r="E135" s="174" t="s">
        <v>417</v>
      </c>
      <c r="F135" s="175" t="s">
        <v>418</v>
      </c>
      <c r="G135" s="176" t="s">
        <v>152</v>
      </c>
      <c r="H135" s="177">
        <v>8</v>
      </c>
      <c r="I135" s="178"/>
      <c r="J135" s="179">
        <f>ROUND(I135*H135,2)</f>
        <v>0</v>
      </c>
      <c r="K135" s="180"/>
      <c r="L135" s="38"/>
      <c r="M135" s="181" t="s">
        <v>27</v>
      </c>
      <c r="N135" s="182" t="s">
        <v>45</v>
      </c>
      <c r="O135" s="63"/>
      <c r="P135" s="183">
        <f>O135*H135</f>
        <v>0</v>
      </c>
      <c r="Q135" s="183">
        <v>3.3E-4</v>
      </c>
      <c r="R135" s="183">
        <f>Q135*H135</f>
        <v>2.64E-3</v>
      </c>
      <c r="S135" s="183">
        <v>0</v>
      </c>
      <c r="T135" s="18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5" t="s">
        <v>138</v>
      </c>
      <c r="AT135" s="185" t="s">
        <v>134</v>
      </c>
      <c r="AU135" s="185" t="s">
        <v>85</v>
      </c>
      <c r="AY135" s="16" t="s">
        <v>132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6" t="s">
        <v>82</v>
      </c>
      <c r="BK135" s="186">
        <f>ROUND(I135*H135,2)</f>
        <v>0</v>
      </c>
      <c r="BL135" s="16" t="s">
        <v>138</v>
      </c>
      <c r="BM135" s="185" t="s">
        <v>419</v>
      </c>
    </row>
    <row r="136" spans="1:65" s="2" customFormat="1" ht="11.25">
      <c r="A136" s="33"/>
      <c r="B136" s="34"/>
      <c r="C136" s="35"/>
      <c r="D136" s="187" t="s">
        <v>140</v>
      </c>
      <c r="E136" s="35"/>
      <c r="F136" s="188" t="s">
        <v>420</v>
      </c>
      <c r="G136" s="35"/>
      <c r="H136" s="35"/>
      <c r="I136" s="189"/>
      <c r="J136" s="35"/>
      <c r="K136" s="35"/>
      <c r="L136" s="38"/>
      <c r="M136" s="190"/>
      <c r="N136" s="191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140</v>
      </c>
      <c r="AU136" s="16" t="s">
        <v>85</v>
      </c>
    </row>
    <row r="137" spans="1:65" s="13" customFormat="1" ht="11.25">
      <c r="B137" s="192"/>
      <c r="C137" s="193"/>
      <c r="D137" s="194" t="s">
        <v>142</v>
      </c>
      <c r="E137" s="195" t="s">
        <v>27</v>
      </c>
      <c r="F137" s="196" t="s">
        <v>421</v>
      </c>
      <c r="G137" s="193"/>
      <c r="H137" s="197">
        <v>8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142</v>
      </c>
      <c r="AU137" s="203" t="s">
        <v>85</v>
      </c>
      <c r="AV137" s="13" t="s">
        <v>85</v>
      </c>
      <c r="AW137" s="13" t="s">
        <v>34</v>
      </c>
      <c r="AX137" s="13" t="s">
        <v>82</v>
      </c>
      <c r="AY137" s="203" t="s">
        <v>132</v>
      </c>
    </row>
    <row r="138" spans="1:65" s="2" customFormat="1" ht="21.75" customHeight="1">
      <c r="A138" s="33"/>
      <c r="B138" s="34"/>
      <c r="C138" s="173" t="s">
        <v>227</v>
      </c>
      <c r="D138" s="173" t="s">
        <v>134</v>
      </c>
      <c r="E138" s="174" t="s">
        <v>422</v>
      </c>
      <c r="F138" s="175" t="s">
        <v>423</v>
      </c>
      <c r="G138" s="176" t="s">
        <v>152</v>
      </c>
      <c r="H138" s="177">
        <v>45</v>
      </c>
      <c r="I138" s="178"/>
      <c r="J138" s="179">
        <f>ROUND(I138*H138,2)</f>
        <v>0</v>
      </c>
      <c r="K138" s="180"/>
      <c r="L138" s="38"/>
      <c r="M138" s="181" t="s">
        <v>27</v>
      </c>
      <c r="N138" s="182" t="s">
        <v>45</v>
      </c>
      <c r="O138" s="63"/>
      <c r="P138" s="183">
        <f>O138*H138</f>
        <v>0</v>
      </c>
      <c r="Q138" s="183">
        <v>3.3E-4</v>
      </c>
      <c r="R138" s="183">
        <f>Q138*H138</f>
        <v>1.485E-2</v>
      </c>
      <c r="S138" s="183">
        <v>0</v>
      </c>
      <c r="T138" s="18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5" t="s">
        <v>138</v>
      </c>
      <c r="AT138" s="185" t="s">
        <v>134</v>
      </c>
      <c r="AU138" s="185" t="s">
        <v>85</v>
      </c>
      <c r="AY138" s="16" t="s">
        <v>132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6" t="s">
        <v>82</v>
      </c>
      <c r="BK138" s="186">
        <f>ROUND(I138*H138,2)</f>
        <v>0</v>
      </c>
      <c r="BL138" s="16" t="s">
        <v>138</v>
      </c>
      <c r="BM138" s="185" t="s">
        <v>424</v>
      </c>
    </row>
    <row r="139" spans="1:65" s="2" customFormat="1" ht="11.25">
      <c r="A139" s="33"/>
      <c r="B139" s="34"/>
      <c r="C139" s="35"/>
      <c r="D139" s="187" t="s">
        <v>140</v>
      </c>
      <c r="E139" s="35"/>
      <c r="F139" s="188" t="s">
        <v>425</v>
      </c>
      <c r="G139" s="35"/>
      <c r="H139" s="35"/>
      <c r="I139" s="189"/>
      <c r="J139" s="35"/>
      <c r="K139" s="35"/>
      <c r="L139" s="38"/>
      <c r="M139" s="190"/>
      <c r="N139" s="191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140</v>
      </c>
      <c r="AU139" s="16" t="s">
        <v>85</v>
      </c>
    </row>
    <row r="140" spans="1:65" s="13" customFormat="1" ht="11.25">
      <c r="B140" s="192"/>
      <c r="C140" s="193"/>
      <c r="D140" s="194" t="s">
        <v>142</v>
      </c>
      <c r="E140" s="195" t="s">
        <v>27</v>
      </c>
      <c r="F140" s="196" t="s">
        <v>426</v>
      </c>
      <c r="G140" s="193"/>
      <c r="H140" s="197">
        <v>45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142</v>
      </c>
      <c r="AU140" s="203" t="s">
        <v>85</v>
      </c>
      <c r="AV140" s="13" t="s">
        <v>85</v>
      </c>
      <c r="AW140" s="13" t="s">
        <v>34</v>
      </c>
      <c r="AX140" s="13" t="s">
        <v>82</v>
      </c>
      <c r="AY140" s="203" t="s">
        <v>132</v>
      </c>
    </row>
    <row r="141" spans="1:65" s="2" customFormat="1" ht="21.75" customHeight="1">
      <c r="A141" s="33"/>
      <c r="B141" s="34"/>
      <c r="C141" s="173" t="s">
        <v>221</v>
      </c>
      <c r="D141" s="173" t="s">
        <v>134</v>
      </c>
      <c r="E141" s="174" t="s">
        <v>339</v>
      </c>
      <c r="F141" s="175" t="s">
        <v>340</v>
      </c>
      <c r="G141" s="176" t="s">
        <v>137</v>
      </c>
      <c r="H141" s="177">
        <v>1.5</v>
      </c>
      <c r="I141" s="178"/>
      <c r="J141" s="179">
        <f>ROUND(I141*H141,2)</f>
        <v>0</v>
      </c>
      <c r="K141" s="180"/>
      <c r="L141" s="38"/>
      <c r="M141" s="181" t="s">
        <v>27</v>
      </c>
      <c r="N141" s="182" t="s">
        <v>45</v>
      </c>
      <c r="O141" s="63"/>
      <c r="P141" s="183">
        <f>O141*H141</f>
        <v>0</v>
      </c>
      <c r="Q141" s="183">
        <v>2.5999999999999999E-3</v>
      </c>
      <c r="R141" s="183">
        <f>Q141*H141</f>
        <v>3.8999999999999998E-3</v>
      </c>
      <c r="S141" s="183">
        <v>0</v>
      </c>
      <c r="T141" s="18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5" t="s">
        <v>138</v>
      </c>
      <c r="AT141" s="185" t="s">
        <v>134</v>
      </c>
      <c r="AU141" s="185" t="s">
        <v>85</v>
      </c>
      <c r="AY141" s="16" t="s">
        <v>132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6" t="s">
        <v>82</v>
      </c>
      <c r="BK141" s="186">
        <f>ROUND(I141*H141,2)</f>
        <v>0</v>
      </c>
      <c r="BL141" s="16" t="s">
        <v>138</v>
      </c>
      <c r="BM141" s="185" t="s">
        <v>427</v>
      </c>
    </row>
    <row r="142" spans="1:65" s="2" customFormat="1" ht="11.25">
      <c r="A142" s="33"/>
      <c r="B142" s="34"/>
      <c r="C142" s="35"/>
      <c r="D142" s="187" t="s">
        <v>140</v>
      </c>
      <c r="E142" s="35"/>
      <c r="F142" s="188" t="s">
        <v>342</v>
      </c>
      <c r="G142" s="35"/>
      <c r="H142" s="35"/>
      <c r="I142" s="189"/>
      <c r="J142" s="35"/>
      <c r="K142" s="35"/>
      <c r="L142" s="38"/>
      <c r="M142" s="190"/>
      <c r="N142" s="191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140</v>
      </c>
      <c r="AU142" s="16" t="s">
        <v>85</v>
      </c>
    </row>
    <row r="143" spans="1:65" s="13" customFormat="1" ht="11.25">
      <c r="B143" s="192"/>
      <c r="C143" s="193"/>
      <c r="D143" s="194" t="s">
        <v>142</v>
      </c>
      <c r="E143" s="195" t="s">
        <v>27</v>
      </c>
      <c r="F143" s="196" t="s">
        <v>343</v>
      </c>
      <c r="G143" s="193"/>
      <c r="H143" s="197">
        <v>1.5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142</v>
      </c>
      <c r="AU143" s="203" t="s">
        <v>85</v>
      </c>
      <c r="AV143" s="13" t="s">
        <v>85</v>
      </c>
      <c r="AW143" s="13" t="s">
        <v>34</v>
      </c>
      <c r="AX143" s="13" t="s">
        <v>82</v>
      </c>
      <c r="AY143" s="203" t="s">
        <v>132</v>
      </c>
    </row>
    <row r="144" spans="1:65" s="2" customFormat="1" ht="24.2" customHeight="1">
      <c r="A144" s="33"/>
      <c r="B144" s="34"/>
      <c r="C144" s="173" t="s">
        <v>237</v>
      </c>
      <c r="D144" s="173" t="s">
        <v>134</v>
      </c>
      <c r="E144" s="174" t="s">
        <v>428</v>
      </c>
      <c r="F144" s="175" t="s">
        <v>429</v>
      </c>
      <c r="G144" s="176" t="s">
        <v>152</v>
      </c>
      <c r="H144" s="177">
        <v>53</v>
      </c>
      <c r="I144" s="178"/>
      <c r="J144" s="179">
        <f>ROUND(I144*H144,2)</f>
        <v>0</v>
      </c>
      <c r="K144" s="180"/>
      <c r="L144" s="38"/>
      <c r="M144" s="181" t="s">
        <v>27</v>
      </c>
      <c r="N144" s="182" t="s">
        <v>45</v>
      </c>
      <c r="O144" s="63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5" t="s">
        <v>138</v>
      </c>
      <c r="AT144" s="185" t="s">
        <v>134</v>
      </c>
      <c r="AU144" s="185" t="s">
        <v>85</v>
      </c>
      <c r="AY144" s="16" t="s">
        <v>132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6" t="s">
        <v>82</v>
      </c>
      <c r="BK144" s="186">
        <f>ROUND(I144*H144,2)</f>
        <v>0</v>
      </c>
      <c r="BL144" s="16" t="s">
        <v>138</v>
      </c>
      <c r="BM144" s="185" t="s">
        <v>430</v>
      </c>
    </row>
    <row r="145" spans="1:65" s="2" customFormat="1" ht="11.25">
      <c r="A145" s="33"/>
      <c r="B145" s="34"/>
      <c r="C145" s="35"/>
      <c r="D145" s="187" t="s">
        <v>140</v>
      </c>
      <c r="E145" s="35"/>
      <c r="F145" s="188" t="s">
        <v>431</v>
      </c>
      <c r="G145" s="35"/>
      <c r="H145" s="35"/>
      <c r="I145" s="189"/>
      <c r="J145" s="35"/>
      <c r="K145" s="35"/>
      <c r="L145" s="38"/>
      <c r="M145" s="190"/>
      <c r="N145" s="191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140</v>
      </c>
      <c r="AU145" s="16" t="s">
        <v>85</v>
      </c>
    </row>
    <row r="146" spans="1:65" s="13" customFormat="1" ht="11.25">
      <c r="B146" s="192"/>
      <c r="C146" s="193"/>
      <c r="D146" s="194" t="s">
        <v>142</v>
      </c>
      <c r="E146" s="195" t="s">
        <v>27</v>
      </c>
      <c r="F146" s="196" t="s">
        <v>432</v>
      </c>
      <c r="G146" s="193"/>
      <c r="H146" s="197">
        <v>53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142</v>
      </c>
      <c r="AU146" s="203" t="s">
        <v>85</v>
      </c>
      <c r="AV146" s="13" t="s">
        <v>85</v>
      </c>
      <c r="AW146" s="13" t="s">
        <v>34</v>
      </c>
      <c r="AX146" s="13" t="s">
        <v>82</v>
      </c>
      <c r="AY146" s="203" t="s">
        <v>132</v>
      </c>
    </row>
    <row r="147" spans="1:65" s="2" customFormat="1" ht="24.2" customHeight="1">
      <c r="A147" s="33"/>
      <c r="B147" s="34"/>
      <c r="C147" s="173" t="s">
        <v>244</v>
      </c>
      <c r="D147" s="173" t="s">
        <v>134</v>
      </c>
      <c r="E147" s="174" t="s">
        <v>344</v>
      </c>
      <c r="F147" s="175" t="s">
        <v>345</v>
      </c>
      <c r="G147" s="176" t="s">
        <v>137</v>
      </c>
      <c r="H147" s="177">
        <v>1.5</v>
      </c>
      <c r="I147" s="178"/>
      <c r="J147" s="179">
        <f>ROUND(I147*H147,2)</f>
        <v>0</v>
      </c>
      <c r="K147" s="180"/>
      <c r="L147" s="38"/>
      <c r="M147" s="181" t="s">
        <v>27</v>
      </c>
      <c r="N147" s="182" t="s">
        <v>45</v>
      </c>
      <c r="O147" s="63"/>
      <c r="P147" s="183">
        <f>O147*H147</f>
        <v>0</v>
      </c>
      <c r="Q147" s="183">
        <v>1.0000000000000001E-5</v>
      </c>
      <c r="R147" s="183">
        <f>Q147*H147</f>
        <v>1.5000000000000002E-5</v>
      </c>
      <c r="S147" s="183">
        <v>0</v>
      </c>
      <c r="T147" s="18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5" t="s">
        <v>138</v>
      </c>
      <c r="AT147" s="185" t="s">
        <v>134</v>
      </c>
      <c r="AU147" s="185" t="s">
        <v>85</v>
      </c>
      <c r="AY147" s="16" t="s">
        <v>132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6" t="s">
        <v>82</v>
      </c>
      <c r="BK147" s="186">
        <f>ROUND(I147*H147,2)</f>
        <v>0</v>
      </c>
      <c r="BL147" s="16" t="s">
        <v>138</v>
      </c>
      <c r="BM147" s="185" t="s">
        <v>433</v>
      </c>
    </row>
    <row r="148" spans="1:65" s="2" customFormat="1" ht="11.25">
      <c r="A148" s="33"/>
      <c r="B148" s="34"/>
      <c r="C148" s="35"/>
      <c r="D148" s="187" t="s">
        <v>140</v>
      </c>
      <c r="E148" s="35"/>
      <c r="F148" s="188" t="s">
        <v>347</v>
      </c>
      <c r="G148" s="35"/>
      <c r="H148" s="35"/>
      <c r="I148" s="189"/>
      <c r="J148" s="35"/>
      <c r="K148" s="35"/>
      <c r="L148" s="38"/>
      <c r="M148" s="190"/>
      <c r="N148" s="191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140</v>
      </c>
      <c r="AU148" s="16" t="s">
        <v>85</v>
      </c>
    </row>
    <row r="149" spans="1:65" s="13" customFormat="1" ht="11.25">
      <c r="B149" s="192"/>
      <c r="C149" s="193"/>
      <c r="D149" s="194" t="s">
        <v>142</v>
      </c>
      <c r="E149" s="195" t="s">
        <v>27</v>
      </c>
      <c r="F149" s="196" t="s">
        <v>343</v>
      </c>
      <c r="G149" s="193"/>
      <c r="H149" s="197">
        <v>1.5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142</v>
      </c>
      <c r="AU149" s="203" t="s">
        <v>85</v>
      </c>
      <c r="AV149" s="13" t="s">
        <v>85</v>
      </c>
      <c r="AW149" s="13" t="s">
        <v>34</v>
      </c>
      <c r="AX149" s="13" t="s">
        <v>82</v>
      </c>
      <c r="AY149" s="203" t="s">
        <v>132</v>
      </c>
    </row>
    <row r="150" spans="1:65" s="2" customFormat="1" ht="24.2" customHeight="1">
      <c r="A150" s="33"/>
      <c r="B150" s="34"/>
      <c r="C150" s="173" t="s">
        <v>7</v>
      </c>
      <c r="D150" s="173" t="s">
        <v>134</v>
      </c>
      <c r="E150" s="174" t="s">
        <v>228</v>
      </c>
      <c r="F150" s="175" t="s">
        <v>229</v>
      </c>
      <c r="G150" s="176" t="s">
        <v>152</v>
      </c>
      <c r="H150" s="177">
        <v>4</v>
      </c>
      <c r="I150" s="178"/>
      <c r="J150" s="179">
        <f>ROUND(I150*H150,2)</f>
        <v>0</v>
      </c>
      <c r="K150" s="180"/>
      <c r="L150" s="38"/>
      <c r="M150" s="181" t="s">
        <v>27</v>
      </c>
      <c r="N150" s="182" t="s">
        <v>45</v>
      </c>
      <c r="O150" s="63"/>
      <c r="P150" s="183">
        <f>O150*H150</f>
        <v>0</v>
      </c>
      <c r="Q150" s="183">
        <v>0.14066999999999999</v>
      </c>
      <c r="R150" s="183">
        <f>Q150*H150</f>
        <v>0.56267999999999996</v>
      </c>
      <c r="S150" s="183">
        <v>0</v>
      </c>
      <c r="T150" s="18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5" t="s">
        <v>138</v>
      </c>
      <c r="AT150" s="185" t="s">
        <v>134</v>
      </c>
      <c r="AU150" s="185" t="s">
        <v>85</v>
      </c>
      <c r="AY150" s="16" t="s">
        <v>132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82</v>
      </c>
      <c r="BK150" s="186">
        <f>ROUND(I150*H150,2)</f>
        <v>0</v>
      </c>
      <c r="BL150" s="16" t="s">
        <v>138</v>
      </c>
      <c r="BM150" s="185" t="s">
        <v>434</v>
      </c>
    </row>
    <row r="151" spans="1:65" s="2" customFormat="1" ht="11.25">
      <c r="A151" s="33"/>
      <c r="B151" s="34"/>
      <c r="C151" s="35"/>
      <c r="D151" s="187" t="s">
        <v>140</v>
      </c>
      <c r="E151" s="35"/>
      <c r="F151" s="188" t="s">
        <v>231</v>
      </c>
      <c r="G151" s="35"/>
      <c r="H151" s="35"/>
      <c r="I151" s="189"/>
      <c r="J151" s="35"/>
      <c r="K151" s="35"/>
      <c r="L151" s="38"/>
      <c r="M151" s="190"/>
      <c r="N151" s="191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140</v>
      </c>
      <c r="AU151" s="16" t="s">
        <v>85</v>
      </c>
    </row>
    <row r="152" spans="1:65" s="13" customFormat="1" ht="11.25">
      <c r="B152" s="192"/>
      <c r="C152" s="193"/>
      <c r="D152" s="194" t="s">
        <v>142</v>
      </c>
      <c r="E152" s="195" t="s">
        <v>27</v>
      </c>
      <c r="F152" s="196" t="s">
        <v>138</v>
      </c>
      <c r="G152" s="193"/>
      <c r="H152" s="197">
        <v>4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142</v>
      </c>
      <c r="AU152" s="203" t="s">
        <v>85</v>
      </c>
      <c r="AV152" s="13" t="s">
        <v>85</v>
      </c>
      <c r="AW152" s="13" t="s">
        <v>34</v>
      </c>
      <c r="AX152" s="13" t="s">
        <v>82</v>
      </c>
      <c r="AY152" s="203" t="s">
        <v>132</v>
      </c>
    </row>
    <row r="153" spans="1:65" s="2" customFormat="1" ht="16.5" customHeight="1">
      <c r="A153" s="33"/>
      <c r="B153" s="34"/>
      <c r="C153" s="205" t="s">
        <v>255</v>
      </c>
      <c r="D153" s="205" t="s">
        <v>233</v>
      </c>
      <c r="E153" s="206" t="s">
        <v>234</v>
      </c>
      <c r="F153" s="207" t="s">
        <v>235</v>
      </c>
      <c r="G153" s="208" t="s">
        <v>152</v>
      </c>
      <c r="H153" s="209">
        <v>4.08</v>
      </c>
      <c r="I153" s="210"/>
      <c r="J153" s="211">
        <f>ROUND(I153*H153,2)</f>
        <v>0</v>
      </c>
      <c r="K153" s="212"/>
      <c r="L153" s="213"/>
      <c r="M153" s="214" t="s">
        <v>27</v>
      </c>
      <c r="N153" s="215" t="s">
        <v>45</v>
      </c>
      <c r="O153" s="63"/>
      <c r="P153" s="183">
        <f>O153*H153</f>
        <v>0</v>
      </c>
      <c r="Q153" s="183">
        <v>5.7000000000000002E-2</v>
      </c>
      <c r="R153" s="183">
        <f>Q153*H153</f>
        <v>0.23256000000000002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177</v>
      </c>
      <c r="AT153" s="185" t="s">
        <v>233</v>
      </c>
      <c r="AU153" s="185" t="s">
        <v>85</v>
      </c>
      <c r="AY153" s="16" t="s">
        <v>132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138</v>
      </c>
      <c r="BM153" s="185" t="s">
        <v>435</v>
      </c>
    </row>
    <row r="154" spans="1:65" s="13" customFormat="1" ht="11.25">
      <c r="B154" s="192"/>
      <c r="C154" s="193"/>
      <c r="D154" s="194" t="s">
        <v>142</v>
      </c>
      <c r="E154" s="195" t="s">
        <v>27</v>
      </c>
      <c r="F154" s="196" t="s">
        <v>138</v>
      </c>
      <c r="G154" s="193"/>
      <c r="H154" s="197">
        <v>4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142</v>
      </c>
      <c r="AU154" s="203" t="s">
        <v>85</v>
      </c>
      <c r="AV154" s="13" t="s">
        <v>85</v>
      </c>
      <c r="AW154" s="13" t="s">
        <v>34</v>
      </c>
      <c r="AX154" s="13" t="s">
        <v>82</v>
      </c>
      <c r="AY154" s="203" t="s">
        <v>132</v>
      </c>
    </row>
    <row r="155" spans="1:65" s="13" customFormat="1" ht="11.25">
      <c r="B155" s="192"/>
      <c r="C155" s="193"/>
      <c r="D155" s="194" t="s">
        <v>142</v>
      </c>
      <c r="E155" s="193"/>
      <c r="F155" s="196" t="s">
        <v>436</v>
      </c>
      <c r="G155" s="193"/>
      <c r="H155" s="197">
        <v>4.08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142</v>
      </c>
      <c r="AU155" s="203" t="s">
        <v>85</v>
      </c>
      <c r="AV155" s="13" t="s">
        <v>85</v>
      </c>
      <c r="AW155" s="13" t="s">
        <v>4</v>
      </c>
      <c r="AX155" s="13" t="s">
        <v>82</v>
      </c>
      <c r="AY155" s="203" t="s">
        <v>132</v>
      </c>
    </row>
    <row r="156" spans="1:65" s="2" customFormat="1" ht="21.75" customHeight="1">
      <c r="A156" s="33"/>
      <c r="B156" s="34"/>
      <c r="C156" s="173" t="s">
        <v>261</v>
      </c>
      <c r="D156" s="173" t="s">
        <v>134</v>
      </c>
      <c r="E156" s="174" t="s">
        <v>239</v>
      </c>
      <c r="F156" s="175" t="s">
        <v>240</v>
      </c>
      <c r="G156" s="176" t="s">
        <v>152</v>
      </c>
      <c r="H156" s="177">
        <v>56</v>
      </c>
      <c r="I156" s="178"/>
      <c r="J156" s="179">
        <f>ROUND(I156*H156,2)</f>
        <v>0</v>
      </c>
      <c r="K156" s="180"/>
      <c r="L156" s="38"/>
      <c r="M156" s="181" t="s">
        <v>27</v>
      </c>
      <c r="N156" s="182" t="s">
        <v>45</v>
      </c>
      <c r="O156" s="63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5" t="s">
        <v>138</v>
      </c>
      <c r="AT156" s="185" t="s">
        <v>134</v>
      </c>
      <c r="AU156" s="185" t="s">
        <v>85</v>
      </c>
      <c r="AY156" s="16" t="s">
        <v>132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6" t="s">
        <v>82</v>
      </c>
      <c r="BK156" s="186">
        <f>ROUND(I156*H156,2)</f>
        <v>0</v>
      </c>
      <c r="BL156" s="16" t="s">
        <v>138</v>
      </c>
      <c r="BM156" s="185" t="s">
        <v>437</v>
      </c>
    </row>
    <row r="157" spans="1:65" s="2" customFormat="1" ht="11.25">
      <c r="A157" s="33"/>
      <c r="B157" s="34"/>
      <c r="C157" s="35"/>
      <c r="D157" s="187" t="s">
        <v>140</v>
      </c>
      <c r="E157" s="35"/>
      <c r="F157" s="188" t="s">
        <v>242</v>
      </c>
      <c r="G157" s="35"/>
      <c r="H157" s="35"/>
      <c r="I157" s="189"/>
      <c r="J157" s="35"/>
      <c r="K157" s="35"/>
      <c r="L157" s="38"/>
      <c r="M157" s="190"/>
      <c r="N157" s="191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140</v>
      </c>
      <c r="AU157" s="16" t="s">
        <v>85</v>
      </c>
    </row>
    <row r="158" spans="1:65" s="13" customFormat="1" ht="11.25">
      <c r="B158" s="192"/>
      <c r="C158" s="193"/>
      <c r="D158" s="194" t="s">
        <v>142</v>
      </c>
      <c r="E158" s="195" t="s">
        <v>27</v>
      </c>
      <c r="F158" s="196" t="s">
        <v>438</v>
      </c>
      <c r="G158" s="193"/>
      <c r="H158" s="197">
        <v>56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142</v>
      </c>
      <c r="AU158" s="203" t="s">
        <v>85</v>
      </c>
      <c r="AV158" s="13" t="s">
        <v>85</v>
      </c>
      <c r="AW158" s="13" t="s">
        <v>34</v>
      </c>
      <c r="AX158" s="13" t="s">
        <v>82</v>
      </c>
      <c r="AY158" s="203" t="s">
        <v>132</v>
      </c>
    </row>
    <row r="159" spans="1:65" s="2" customFormat="1" ht="24.2" customHeight="1">
      <c r="A159" s="33"/>
      <c r="B159" s="34"/>
      <c r="C159" s="173" t="s">
        <v>268</v>
      </c>
      <c r="D159" s="173" t="s">
        <v>134</v>
      </c>
      <c r="E159" s="174" t="s">
        <v>245</v>
      </c>
      <c r="F159" s="175" t="s">
        <v>246</v>
      </c>
      <c r="G159" s="176" t="s">
        <v>152</v>
      </c>
      <c r="H159" s="177">
        <v>56</v>
      </c>
      <c r="I159" s="178"/>
      <c r="J159" s="179">
        <f>ROUND(I159*H159,2)</f>
        <v>0</v>
      </c>
      <c r="K159" s="180"/>
      <c r="L159" s="38"/>
      <c r="M159" s="181" t="s">
        <v>27</v>
      </c>
      <c r="N159" s="182" t="s">
        <v>45</v>
      </c>
      <c r="O159" s="63"/>
      <c r="P159" s="183">
        <f>O159*H159</f>
        <v>0</v>
      </c>
      <c r="Q159" s="183">
        <v>6.0000000000000002E-5</v>
      </c>
      <c r="R159" s="183">
        <f>Q159*H159</f>
        <v>3.3600000000000001E-3</v>
      </c>
      <c r="S159" s="183">
        <v>0</v>
      </c>
      <c r="T159" s="18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5" t="s">
        <v>138</v>
      </c>
      <c r="AT159" s="185" t="s">
        <v>134</v>
      </c>
      <c r="AU159" s="185" t="s">
        <v>85</v>
      </c>
      <c r="AY159" s="16" t="s">
        <v>132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6" t="s">
        <v>82</v>
      </c>
      <c r="BK159" s="186">
        <f>ROUND(I159*H159,2)</f>
        <v>0</v>
      </c>
      <c r="BL159" s="16" t="s">
        <v>138</v>
      </c>
      <c r="BM159" s="185" t="s">
        <v>439</v>
      </c>
    </row>
    <row r="160" spans="1:65" s="2" customFormat="1" ht="11.25">
      <c r="A160" s="33"/>
      <c r="B160" s="34"/>
      <c r="C160" s="35"/>
      <c r="D160" s="187" t="s">
        <v>140</v>
      </c>
      <c r="E160" s="35"/>
      <c r="F160" s="188" t="s">
        <v>248</v>
      </c>
      <c r="G160" s="35"/>
      <c r="H160" s="35"/>
      <c r="I160" s="189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140</v>
      </c>
      <c r="AU160" s="16" t="s">
        <v>85</v>
      </c>
    </row>
    <row r="161" spans="1:65" s="13" customFormat="1" ht="11.25">
      <c r="B161" s="192"/>
      <c r="C161" s="193"/>
      <c r="D161" s="194" t="s">
        <v>142</v>
      </c>
      <c r="E161" s="195" t="s">
        <v>27</v>
      </c>
      <c r="F161" s="196" t="s">
        <v>438</v>
      </c>
      <c r="G161" s="193"/>
      <c r="H161" s="197">
        <v>56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142</v>
      </c>
      <c r="AU161" s="203" t="s">
        <v>85</v>
      </c>
      <c r="AV161" s="13" t="s">
        <v>85</v>
      </c>
      <c r="AW161" s="13" t="s">
        <v>34</v>
      </c>
      <c r="AX161" s="13" t="s">
        <v>74</v>
      </c>
      <c r="AY161" s="203" t="s">
        <v>132</v>
      </c>
    </row>
    <row r="162" spans="1:65" s="2" customFormat="1" ht="24.2" customHeight="1">
      <c r="A162" s="33"/>
      <c r="B162" s="34"/>
      <c r="C162" s="173" t="s">
        <v>232</v>
      </c>
      <c r="D162" s="173" t="s">
        <v>134</v>
      </c>
      <c r="E162" s="174" t="s">
        <v>249</v>
      </c>
      <c r="F162" s="175" t="s">
        <v>250</v>
      </c>
      <c r="G162" s="176" t="s">
        <v>152</v>
      </c>
      <c r="H162" s="177">
        <v>664</v>
      </c>
      <c r="I162" s="178"/>
      <c r="J162" s="179">
        <f>ROUND(I162*H162,2)</f>
        <v>0</v>
      </c>
      <c r="K162" s="180"/>
      <c r="L162" s="38"/>
      <c r="M162" s="181" t="s">
        <v>27</v>
      </c>
      <c r="N162" s="182" t="s">
        <v>45</v>
      </c>
      <c r="O162" s="63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5" t="s">
        <v>138</v>
      </c>
      <c r="AT162" s="185" t="s">
        <v>134</v>
      </c>
      <c r="AU162" s="185" t="s">
        <v>85</v>
      </c>
      <c r="AY162" s="16" t="s">
        <v>132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82</v>
      </c>
      <c r="BK162" s="186">
        <f>ROUND(I162*H162,2)</f>
        <v>0</v>
      </c>
      <c r="BL162" s="16" t="s">
        <v>138</v>
      </c>
      <c r="BM162" s="185" t="s">
        <v>440</v>
      </c>
    </row>
    <row r="163" spans="1:65" s="2" customFormat="1" ht="11.25">
      <c r="A163" s="33"/>
      <c r="B163" s="34"/>
      <c r="C163" s="35"/>
      <c r="D163" s="187" t="s">
        <v>140</v>
      </c>
      <c r="E163" s="35"/>
      <c r="F163" s="188" t="s">
        <v>252</v>
      </c>
      <c r="G163" s="35"/>
      <c r="H163" s="35"/>
      <c r="I163" s="189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140</v>
      </c>
      <c r="AU163" s="16" t="s">
        <v>85</v>
      </c>
    </row>
    <row r="164" spans="1:65" s="13" customFormat="1" ht="11.25">
      <c r="B164" s="192"/>
      <c r="C164" s="193"/>
      <c r="D164" s="194" t="s">
        <v>142</v>
      </c>
      <c r="E164" s="195" t="s">
        <v>27</v>
      </c>
      <c r="F164" s="196" t="s">
        <v>441</v>
      </c>
      <c r="G164" s="193"/>
      <c r="H164" s="197">
        <v>664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142</v>
      </c>
      <c r="AU164" s="203" t="s">
        <v>85</v>
      </c>
      <c r="AV164" s="13" t="s">
        <v>85</v>
      </c>
      <c r="AW164" s="13" t="s">
        <v>34</v>
      </c>
      <c r="AX164" s="13" t="s">
        <v>82</v>
      </c>
      <c r="AY164" s="203" t="s">
        <v>132</v>
      </c>
    </row>
    <row r="165" spans="1:65" s="2" customFormat="1" ht="16.5" customHeight="1">
      <c r="A165" s="33"/>
      <c r="B165" s="34"/>
      <c r="C165" s="173" t="s">
        <v>280</v>
      </c>
      <c r="D165" s="173" t="s">
        <v>134</v>
      </c>
      <c r="E165" s="174" t="s">
        <v>256</v>
      </c>
      <c r="F165" s="175" t="s">
        <v>257</v>
      </c>
      <c r="G165" s="176" t="s">
        <v>152</v>
      </c>
      <c r="H165" s="177">
        <v>56</v>
      </c>
      <c r="I165" s="178"/>
      <c r="J165" s="179">
        <f>ROUND(I165*H165,2)</f>
        <v>0</v>
      </c>
      <c r="K165" s="180"/>
      <c r="L165" s="38"/>
      <c r="M165" s="181" t="s">
        <v>27</v>
      </c>
      <c r="N165" s="182" t="s">
        <v>45</v>
      </c>
      <c r="O165" s="63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5" t="s">
        <v>138</v>
      </c>
      <c r="AT165" s="185" t="s">
        <v>134</v>
      </c>
      <c r="AU165" s="185" t="s">
        <v>85</v>
      </c>
      <c r="AY165" s="16" t="s">
        <v>132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6" t="s">
        <v>82</v>
      </c>
      <c r="BK165" s="186">
        <f>ROUND(I165*H165,2)</f>
        <v>0</v>
      </c>
      <c r="BL165" s="16" t="s">
        <v>138</v>
      </c>
      <c r="BM165" s="185" t="s">
        <v>442</v>
      </c>
    </row>
    <row r="166" spans="1:65" s="2" customFormat="1" ht="11.25">
      <c r="A166" s="33"/>
      <c r="B166" s="34"/>
      <c r="C166" s="35"/>
      <c r="D166" s="187" t="s">
        <v>140</v>
      </c>
      <c r="E166" s="35"/>
      <c r="F166" s="188" t="s">
        <v>259</v>
      </c>
      <c r="G166" s="35"/>
      <c r="H166" s="35"/>
      <c r="I166" s="189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140</v>
      </c>
      <c r="AU166" s="16" t="s">
        <v>85</v>
      </c>
    </row>
    <row r="167" spans="1:65" s="13" customFormat="1" ht="11.25">
      <c r="B167" s="192"/>
      <c r="C167" s="193"/>
      <c r="D167" s="194" t="s">
        <v>142</v>
      </c>
      <c r="E167" s="195" t="s">
        <v>27</v>
      </c>
      <c r="F167" s="196" t="s">
        <v>438</v>
      </c>
      <c r="G167" s="193"/>
      <c r="H167" s="197">
        <v>56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142</v>
      </c>
      <c r="AU167" s="203" t="s">
        <v>85</v>
      </c>
      <c r="AV167" s="13" t="s">
        <v>85</v>
      </c>
      <c r="AW167" s="13" t="s">
        <v>34</v>
      </c>
      <c r="AX167" s="13" t="s">
        <v>82</v>
      </c>
      <c r="AY167" s="203" t="s">
        <v>132</v>
      </c>
    </row>
    <row r="168" spans="1:65" s="12" customFormat="1" ht="20.85" customHeight="1">
      <c r="B168" s="157"/>
      <c r="C168" s="158"/>
      <c r="D168" s="159" t="s">
        <v>73</v>
      </c>
      <c r="E168" s="171" t="s">
        <v>266</v>
      </c>
      <c r="F168" s="171" t="s">
        <v>267</v>
      </c>
      <c r="G168" s="158"/>
      <c r="H168" s="158"/>
      <c r="I168" s="161"/>
      <c r="J168" s="172">
        <f>BK168</f>
        <v>0</v>
      </c>
      <c r="K168" s="158"/>
      <c r="L168" s="163"/>
      <c r="M168" s="164"/>
      <c r="N168" s="165"/>
      <c r="O168" s="165"/>
      <c r="P168" s="166">
        <f>SUM(P169:P171)</f>
        <v>0</v>
      </c>
      <c r="Q168" s="165"/>
      <c r="R168" s="166">
        <f>SUM(R169:R171)</f>
        <v>0</v>
      </c>
      <c r="S168" s="165"/>
      <c r="T168" s="167">
        <f>SUM(T169:T171)</f>
        <v>0</v>
      </c>
      <c r="AR168" s="168" t="s">
        <v>82</v>
      </c>
      <c r="AT168" s="169" t="s">
        <v>73</v>
      </c>
      <c r="AU168" s="169" t="s">
        <v>85</v>
      </c>
      <c r="AY168" s="168" t="s">
        <v>132</v>
      </c>
      <c r="BK168" s="170">
        <f>SUM(BK169:BK171)</f>
        <v>0</v>
      </c>
    </row>
    <row r="169" spans="1:65" s="2" customFormat="1" ht="24.2" customHeight="1">
      <c r="A169" s="33"/>
      <c r="B169" s="34"/>
      <c r="C169" s="173" t="s">
        <v>286</v>
      </c>
      <c r="D169" s="173" t="s">
        <v>134</v>
      </c>
      <c r="E169" s="174" t="s">
        <v>269</v>
      </c>
      <c r="F169" s="175" t="s">
        <v>270</v>
      </c>
      <c r="G169" s="176" t="s">
        <v>180</v>
      </c>
      <c r="H169" s="177">
        <v>7</v>
      </c>
      <c r="I169" s="178"/>
      <c r="J169" s="179">
        <f>ROUND(I169*H169,2)</f>
        <v>0</v>
      </c>
      <c r="K169" s="180"/>
      <c r="L169" s="38"/>
      <c r="M169" s="181" t="s">
        <v>27</v>
      </c>
      <c r="N169" s="182" t="s">
        <v>45</v>
      </c>
      <c r="O169" s="6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5" t="s">
        <v>138</v>
      </c>
      <c r="AT169" s="185" t="s">
        <v>134</v>
      </c>
      <c r="AU169" s="185" t="s">
        <v>149</v>
      </c>
      <c r="AY169" s="16" t="s">
        <v>132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82</v>
      </c>
      <c r="BK169" s="186">
        <f>ROUND(I169*H169,2)</f>
        <v>0</v>
      </c>
      <c r="BL169" s="16" t="s">
        <v>138</v>
      </c>
      <c r="BM169" s="185" t="s">
        <v>443</v>
      </c>
    </row>
    <row r="170" spans="1:65" s="2" customFormat="1" ht="11.25">
      <c r="A170" s="33"/>
      <c r="B170" s="34"/>
      <c r="C170" s="35"/>
      <c r="D170" s="187" t="s">
        <v>140</v>
      </c>
      <c r="E170" s="35"/>
      <c r="F170" s="188" t="s">
        <v>272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140</v>
      </c>
      <c r="AU170" s="16" t="s">
        <v>149</v>
      </c>
    </row>
    <row r="171" spans="1:65" s="13" customFormat="1" ht="11.25">
      <c r="B171" s="192"/>
      <c r="C171" s="193"/>
      <c r="D171" s="194" t="s">
        <v>142</v>
      </c>
      <c r="E171" s="195" t="s">
        <v>27</v>
      </c>
      <c r="F171" s="196" t="s">
        <v>171</v>
      </c>
      <c r="G171" s="193"/>
      <c r="H171" s="197">
        <v>7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142</v>
      </c>
      <c r="AU171" s="203" t="s">
        <v>149</v>
      </c>
      <c r="AV171" s="13" t="s">
        <v>85</v>
      </c>
      <c r="AW171" s="13" t="s">
        <v>34</v>
      </c>
      <c r="AX171" s="13" t="s">
        <v>74</v>
      </c>
      <c r="AY171" s="203" t="s">
        <v>132</v>
      </c>
    </row>
    <row r="172" spans="1:65" s="12" customFormat="1" ht="22.9" customHeight="1">
      <c r="B172" s="157"/>
      <c r="C172" s="158"/>
      <c r="D172" s="159" t="s">
        <v>73</v>
      </c>
      <c r="E172" s="171" t="s">
        <v>273</v>
      </c>
      <c r="F172" s="171" t="s">
        <v>274</v>
      </c>
      <c r="G172" s="158"/>
      <c r="H172" s="158"/>
      <c r="I172" s="161"/>
      <c r="J172" s="172">
        <f>BK172</f>
        <v>0</v>
      </c>
      <c r="K172" s="158"/>
      <c r="L172" s="163"/>
      <c r="M172" s="164"/>
      <c r="N172" s="165"/>
      <c r="O172" s="165"/>
      <c r="P172" s="166">
        <f>SUM(P173:P191)</f>
        <v>0</v>
      </c>
      <c r="Q172" s="165"/>
      <c r="R172" s="166">
        <f>SUM(R173:R191)</f>
        <v>0</v>
      </c>
      <c r="S172" s="165"/>
      <c r="T172" s="167">
        <f>SUM(T173:T191)</f>
        <v>0</v>
      </c>
      <c r="AR172" s="168" t="s">
        <v>82</v>
      </c>
      <c r="AT172" s="169" t="s">
        <v>73</v>
      </c>
      <c r="AU172" s="169" t="s">
        <v>82</v>
      </c>
      <c r="AY172" s="168" t="s">
        <v>132</v>
      </c>
      <c r="BK172" s="170">
        <f>SUM(BK173:BK191)</f>
        <v>0</v>
      </c>
    </row>
    <row r="173" spans="1:65" s="2" customFormat="1" ht="24.2" customHeight="1">
      <c r="A173" s="33"/>
      <c r="B173" s="34"/>
      <c r="C173" s="173" t="s">
        <v>291</v>
      </c>
      <c r="D173" s="173" t="s">
        <v>134</v>
      </c>
      <c r="E173" s="174" t="s">
        <v>298</v>
      </c>
      <c r="F173" s="175" t="s">
        <v>299</v>
      </c>
      <c r="G173" s="176" t="s">
        <v>180</v>
      </c>
      <c r="H173" s="177">
        <v>401.35</v>
      </c>
      <c r="I173" s="178"/>
      <c r="J173" s="179">
        <f>ROUND(I173*H173,2)</f>
        <v>0</v>
      </c>
      <c r="K173" s="180"/>
      <c r="L173" s="38"/>
      <c r="M173" s="181" t="s">
        <v>27</v>
      </c>
      <c r="N173" s="182" t="s">
        <v>45</v>
      </c>
      <c r="O173" s="63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5" t="s">
        <v>138</v>
      </c>
      <c r="AT173" s="185" t="s">
        <v>134</v>
      </c>
      <c r="AU173" s="185" t="s">
        <v>85</v>
      </c>
      <c r="AY173" s="16" t="s">
        <v>132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6" t="s">
        <v>82</v>
      </c>
      <c r="BK173" s="186">
        <f>ROUND(I173*H173,2)</f>
        <v>0</v>
      </c>
      <c r="BL173" s="16" t="s">
        <v>138</v>
      </c>
      <c r="BM173" s="185" t="s">
        <v>444</v>
      </c>
    </row>
    <row r="174" spans="1:65" s="2" customFormat="1" ht="11.25">
      <c r="A174" s="33"/>
      <c r="B174" s="34"/>
      <c r="C174" s="35"/>
      <c r="D174" s="187" t="s">
        <v>140</v>
      </c>
      <c r="E174" s="35"/>
      <c r="F174" s="188" t="s">
        <v>301</v>
      </c>
      <c r="G174" s="35"/>
      <c r="H174" s="35"/>
      <c r="I174" s="189"/>
      <c r="J174" s="35"/>
      <c r="K174" s="35"/>
      <c r="L174" s="38"/>
      <c r="M174" s="190"/>
      <c r="N174" s="191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140</v>
      </c>
      <c r="AU174" s="16" t="s">
        <v>85</v>
      </c>
    </row>
    <row r="175" spans="1:65" s="2" customFormat="1" ht="19.5">
      <c r="A175" s="33"/>
      <c r="B175" s="34"/>
      <c r="C175" s="35"/>
      <c r="D175" s="194" t="s">
        <v>190</v>
      </c>
      <c r="E175" s="35"/>
      <c r="F175" s="204" t="s">
        <v>302</v>
      </c>
      <c r="G175" s="35"/>
      <c r="H175" s="35"/>
      <c r="I175" s="189"/>
      <c r="J175" s="35"/>
      <c r="K175" s="35"/>
      <c r="L175" s="38"/>
      <c r="M175" s="190"/>
      <c r="N175" s="191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190</v>
      </c>
      <c r="AU175" s="16" t="s">
        <v>85</v>
      </c>
    </row>
    <row r="176" spans="1:65" s="13" customFormat="1" ht="11.25">
      <c r="B176" s="192"/>
      <c r="C176" s="193"/>
      <c r="D176" s="194" t="s">
        <v>142</v>
      </c>
      <c r="E176" s="195" t="s">
        <v>27</v>
      </c>
      <c r="F176" s="196" t="s">
        <v>445</v>
      </c>
      <c r="G176" s="193"/>
      <c r="H176" s="197">
        <v>401.35</v>
      </c>
      <c r="I176" s="198"/>
      <c r="J176" s="193"/>
      <c r="K176" s="193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142</v>
      </c>
      <c r="AU176" s="203" t="s">
        <v>85</v>
      </c>
      <c r="AV176" s="13" t="s">
        <v>85</v>
      </c>
      <c r="AW176" s="13" t="s">
        <v>34</v>
      </c>
      <c r="AX176" s="13" t="s">
        <v>74</v>
      </c>
      <c r="AY176" s="203" t="s">
        <v>132</v>
      </c>
    </row>
    <row r="177" spans="1:65" s="2" customFormat="1" ht="24.2" customHeight="1">
      <c r="A177" s="33"/>
      <c r="B177" s="34"/>
      <c r="C177" s="173" t="s">
        <v>297</v>
      </c>
      <c r="D177" s="173" t="s">
        <v>134</v>
      </c>
      <c r="E177" s="174" t="s">
        <v>304</v>
      </c>
      <c r="F177" s="175" t="s">
        <v>305</v>
      </c>
      <c r="G177" s="176" t="s">
        <v>180</v>
      </c>
      <c r="H177" s="177">
        <v>802.7</v>
      </c>
      <c r="I177" s="178"/>
      <c r="J177" s="179">
        <f>ROUND(I177*H177,2)</f>
        <v>0</v>
      </c>
      <c r="K177" s="180"/>
      <c r="L177" s="38"/>
      <c r="M177" s="181" t="s">
        <v>27</v>
      </c>
      <c r="N177" s="182" t="s">
        <v>45</v>
      </c>
      <c r="O177" s="63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5" t="s">
        <v>138</v>
      </c>
      <c r="AT177" s="185" t="s">
        <v>134</v>
      </c>
      <c r="AU177" s="185" t="s">
        <v>85</v>
      </c>
      <c r="AY177" s="16" t="s">
        <v>132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6" t="s">
        <v>82</v>
      </c>
      <c r="BK177" s="186">
        <f>ROUND(I177*H177,2)</f>
        <v>0</v>
      </c>
      <c r="BL177" s="16" t="s">
        <v>138</v>
      </c>
      <c r="BM177" s="185" t="s">
        <v>446</v>
      </c>
    </row>
    <row r="178" spans="1:65" s="2" customFormat="1" ht="11.25">
      <c r="A178" s="33"/>
      <c r="B178" s="34"/>
      <c r="C178" s="35"/>
      <c r="D178" s="187" t="s">
        <v>140</v>
      </c>
      <c r="E178" s="35"/>
      <c r="F178" s="188" t="s">
        <v>307</v>
      </c>
      <c r="G178" s="35"/>
      <c r="H178" s="35"/>
      <c r="I178" s="189"/>
      <c r="J178" s="35"/>
      <c r="K178" s="35"/>
      <c r="L178" s="38"/>
      <c r="M178" s="190"/>
      <c r="N178" s="191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140</v>
      </c>
      <c r="AU178" s="16" t="s">
        <v>85</v>
      </c>
    </row>
    <row r="179" spans="1:65" s="13" customFormat="1" ht="11.25">
      <c r="B179" s="192"/>
      <c r="C179" s="193"/>
      <c r="D179" s="194" t="s">
        <v>142</v>
      </c>
      <c r="E179" s="195" t="s">
        <v>27</v>
      </c>
      <c r="F179" s="196" t="s">
        <v>447</v>
      </c>
      <c r="G179" s="193"/>
      <c r="H179" s="197">
        <v>802.7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142</v>
      </c>
      <c r="AU179" s="203" t="s">
        <v>85</v>
      </c>
      <c r="AV179" s="13" t="s">
        <v>85</v>
      </c>
      <c r="AW179" s="13" t="s">
        <v>34</v>
      </c>
      <c r="AX179" s="13" t="s">
        <v>82</v>
      </c>
      <c r="AY179" s="203" t="s">
        <v>132</v>
      </c>
    </row>
    <row r="180" spans="1:65" s="2" customFormat="1" ht="24.2" customHeight="1">
      <c r="A180" s="33"/>
      <c r="B180" s="34"/>
      <c r="C180" s="173" t="s">
        <v>303</v>
      </c>
      <c r="D180" s="173" t="s">
        <v>134</v>
      </c>
      <c r="E180" s="174" t="s">
        <v>448</v>
      </c>
      <c r="F180" s="175" t="s">
        <v>449</v>
      </c>
      <c r="G180" s="176" t="s">
        <v>180</v>
      </c>
      <c r="H180" s="177">
        <v>1</v>
      </c>
      <c r="I180" s="178"/>
      <c r="J180" s="179">
        <f>ROUND(I180*H180,2)</f>
        <v>0</v>
      </c>
      <c r="K180" s="180"/>
      <c r="L180" s="38"/>
      <c r="M180" s="181" t="s">
        <v>27</v>
      </c>
      <c r="N180" s="182" t="s">
        <v>45</v>
      </c>
      <c r="O180" s="63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5" t="s">
        <v>138</v>
      </c>
      <c r="AT180" s="185" t="s">
        <v>134</v>
      </c>
      <c r="AU180" s="185" t="s">
        <v>85</v>
      </c>
      <c r="AY180" s="16" t="s">
        <v>132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6" t="s">
        <v>82</v>
      </c>
      <c r="BK180" s="186">
        <f>ROUND(I180*H180,2)</f>
        <v>0</v>
      </c>
      <c r="BL180" s="16" t="s">
        <v>138</v>
      </c>
      <c r="BM180" s="185" t="s">
        <v>450</v>
      </c>
    </row>
    <row r="181" spans="1:65" s="2" customFormat="1" ht="11.25">
      <c r="A181" s="33"/>
      <c r="B181" s="34"/>
      <c r="C181" s="35"/>
      <c r="D181" s="187" t="s">
        <v>140</v>
      </c>
      <c r="E181" s="35"/>
      <c r="F181" s="188" t="s">
        <v>451</v>
      </c>
      <c r="G181" s="35"/>
      <c r="H181" s="35"/>
      <c r="I181" s="189"/>
      <c r="J181" s="35"/>
      <c r="K181" s="35"/>
      <c r="L181" s="38"/>
      <c r="M181" s="190"/>
      <c r="N181" s="191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140</v>
      </c>
      <c r="AU181" s="16" t="s">
        <v>85</v>
      </c>
    </row>
    <row r="182" spans="1:65" s="13" customFormat="1" ht="11.25">
      <c r="B182" s="192"/>
      <c r="C182" s="193"/>
      <c r="D182" s="194" t="s">
        <v>142</v>
      </c>
      <c r="E182" s="195" t="s">
        <v>27</v>
      </c>
      <c r="F182" s="196" t="s">
        <v>82</v>
      </c>
      <c r="G182" s="193"/>
      <c r="H182" s="197">
        <v>1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142</v>
      </c>
      <c r="AU182" s="203" t="s">
        <v>85</v>
      </c>
      <c r="AV182" s="13" t="s">
        <v>85</v>
      </c>
      <c r="AW182" s="13" t="s">
        <v>34</v>
      </c>
      <c r="AX182" s="13" t="s">
        <v>82</v>
      </c>
      <c r="AY182" s="203" t="s">
        <v>132</v>
      </c>
    </row>
    <row r="183" spans="1:65" s="2" customFormat="1" ht="16.5" customHeight="1">
      <c r="A183" s="33"/>
      <c r="B183" s="34"/>
      <c r="C183" s="173" t="s">
        <v>383</v>
      </c>
      <c r="D183" s="173" t="s">
        <v>134</v>
      </c>
      <c r="E183" s="174" t="s">
        <v>452</v>
      </c>
      <c r="F183" s="175" t="s">
        <v>453</v>
      </c>
      <c r="G183" s="176" t="s">
        <v>180</v>
      </c>
      <c r="H183" s="177">
        <v>17</v>
      </c>
      <c r="I183" s="178"/>
      <c r="J183" s="179">
        <f>ROUND(I183*H183,2)</f>
        <v>0</v>
      </c>
      <c r="K183" s="180"/>
      <c r="L183" s="38"/>
      <c r="M183" s="181" t="s">
        <v>27</v>
      </c>
      <c r="N183" s="182" t="s">
        <v>45</v>
      </c>
      <c r="O183" s="63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5" t="s">
        <v>138</v>
      </c>
      <c r="AT183" s="185" t="s">
        <v>134</v>
      </c>
      <c r="AU183" s="185" t="s">
        <v>85</v>
      </c>
      <c r="AY183" s="16" t="s">
        <v>132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6" t="s">
        <v>82</v>
      </c>
      <c r="BK183" s="186">
        <f>ROUND(I183*H183,2)</f>
        <v>0</v>
      </c>
      <c r="BL183" s="16" t="s">
        <v>138</v>
      </c>
      <c r="BM183" s="185" t="s">
        <v>454</v>
      </c>
    </row>
    <row r="184" spans="1:65" s="2" customFormat="1" ht="19.5">
      <c r="A184" s="33"/>
      <c r="B184" s="34"/>
      <c r="C184" s="35"/>
      <c r="D184" s="194" t="s">
        <v>190</v>
      </c>
      <c r="E184" s="35"/>
      <c r="F184" s="204" t="s">
        <v>455</v>
      </c>
      <c r="G184" s="35"/>
      <c r="H184" s="35"/>
      <c r="I184" s="189"/>
      <c r="J184" s="35"/>
      <c r="K184" s="35"/>
      <c r="L184" s="38"/>
      <c r="M184" s="190"/>
      <c r="N184" s="191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190</v>
      </c>
      <c r="AU184" s="16" t="s">
        <v>85</v>
      </c>
    </row>
    <row r="185" spans="1:65" s="13" customFormat="1" ht="11.25">
      <c r="B185" s="192"/>
      <c r="C185" s="193"/>
      <c r="D185" s="194" t="s">
        <v>142</v>
      </c>
      <c r="E185" s="195" t="s">
        <v>27</v>
      </c>
      <c r="F185" s="196" t="s">
        <v>456</v>
      </c>
      <c r="G185" s="193"/>
      <c r="H185" s="197">
        <v>17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142</v>
      </c>
      <c r="AU185" s="203" t="s">
        <v>85</v>
      </c>
      <c r="AV185" s="13" t="s">
        <v>85</v>
      </c>
      <c r="AW185" s="13" t="s">
        <v>34</v>
      </c>
      <c r="AX185" s="13" t="s">
        <v>74</v>
      </c>
      <c r="AY185" s="203" t="s">
        <v>132</v>
      </c>
    </row>
    <row r="186" spans="1:65" s="2" customFormat="1" ht="24.2" customHeight="1">
      <c r="A186" s="33"/>
      <c r="B186" s="34"/>
      <c r="C186" s="173" t="s">
        <v>387</v>
      </c>
      <c r="D186" s="173" t="s">
        <v>134</v>
      </c>
      <c r="E186" s="174" t="s">
        <v>275</v>
      </c>
      <c r="F186" s="175" t="s">
        <v>276</v>
      </c>
      <c r="G186" s="176" t="s">
        <v>180</v>
      </c>
      <c r="H186" s="177">
        <v>1</v>
      </c>
      <c r="I186" s="178"/>
      <c r="J186" s="179">
        <f>ROUND(I186*H186,2)</f>
        <v>0</v>
      </c>
      <c r="K186" s="180"/>
      <c r="L186" s="38"/>
      <c r="M186" s="181" t="s">
        <v>27</v>
      </c>
      <c r="N186" s="182" t="s">
        <v>45</v>
      </c>
      <c r="O186" s="63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5" t="s">
        <v>138</v>
      </c>
      <c r="AT186" s="185" t="s">
        <v>134</v>
      </c>
      <c r="AU186" s="185" t="s">
        <v>85</v>
      </c>
      <c r="AY186" s="16" t="s">
        <v>132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6" t="s">
        <v>82</v>
      </c>
      <c r="BK186" s="186">
        <f>ROUND(I186*H186,2)</f>
        <v>0</v>
      </c>
      <c r="BL186" s="16" t="s">
        <v>138</v>
      </c>
      <c r="BM186" s="185" t="s">
        <v>457</v>
      </c>
    </row>
    <row r="187" spans="1:65" s="2" customFormat="1" ht="11.25">
      <c r="A187" s="33"/>
      <c r="B187" s="34"/>
      <c r="C187" s="35"/>
      <c r="D187" s="187" t="s">
        <v>140</v>
      </c>
      <c r="E187" s="35"/>
      <c r="F187" s="188" t="s">
        <v>278</v>
      </c>
      <c r="G187" s="35"/>
      <c r="H187" s="35"/>
      <c r="I187" s="189"/>
      <c r="J187" s="35"/>
      <c r="K187" s="35"/>
      <c r="L187" s="38"/>
      <c r="M187" s="190"/>
      <c r="N187" s="191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140</v>
      </c>
      <c r="AU187" s="16" t="s">
        <v>85</v>
      </c>
    </row>
    <row r="188" spans="1:65" s="13" customFormat="1" ht="11.25">
      <c r="B188" s="192"/>
      <c r="C188" s="193"/>
      <c r="D188" s="194" t="s">
        <v>142</v>
      </c>
      <c r="E188" s="195" t="s">
        <v>27</v>
      </c>
      <c r="F188" s="196" t="s">
        <v>82</v>
      </c>
      <c r="G188" s="193"/>
      <c r="H188" s="197">
        <v>1</v>
      </c>
      <c r="I188" s="198"/>
      <c r="J188" s="193"/>
      <c r="K188" s="193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142</v>
      </c>
      <c r="AU188" s="203" t="s">
        <v>85</v>
      </c>
      <c r="AV188" s="13" t="s">
        <v>85</v>
      </c>
      <c r="AW188" s="13" t="s">
        <v>34</v>
      </c>
      <c r="AX188" s="13" t="s">
        <v>82</v>
      </c>
      <c r="AY188" s="203" t="s">
        <v>132</v>
      </c>
    </row>
    <row r="189" spans="1:65" s="2" customFormat="1" ht="24.2" customHeight="1">
      <c r="A189" s="33"/>
      <c r="B189" s="34"/>
      <c r="C189" s="173" t="s">
        <v>370</v>
      </c>
      <c r="D189" s="173" t="s">
        <v>134</v>
      </c>
      <c r="E189" s="174" t="s">
        <v>458</v>
      </c>
      <c r="F189" s="175" t="s">
        <v>459</v>
      </c>
      <c r="G189" s="176" t="s">
        <v>180</v>
      </c>
      <c r="H189" s="177">
        <v>401</v>
      </c>
      <c r="I189" s="178"/>
      <c r="J189" s="179">
        <f>ROUND(I189*H189,2)</f>
        <v>0</v>
      </c>
      <c r="K189" s="180"/>
      <c r="L189" s="38"/>
      <c r="M189" s="181" t="s">
        <v>27</v>
      </c>
      <c r="N189" s="182" t="s">
        <v>45</v>
      </c>
      <c r="O189" s="63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5" t="s">
        <v>138</v>
      </c>
      <c r="AT189" s="185" t="s">
        <v>134</v>
      </c>
      <c r="AU189" s="185" t="s">
        <v>85</v>
      </c>
      <c r="AY189" s="16" t="s">
        <v>132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6" t="s">
        <v>82</v>
      </c>
      <c r="BK189" s="186">
        <f>ROUND(I189*H189,2)</f>
        <v>0</v>
      </c>
      <c r="BL189" s="16" t="s">
        <v>138</v>
      </c>
      <c r="BM189" s="185" t="s">
        <v>460</v>
      </c>
    </row>
    <row r="190" spans="1:65" s="2" customFormat="1" ht="11.25">
      <c r="A190" s="33"/>
      <c r="B190" s="34"/>
      <c r="C190" s="35"/>
      <c r="D190" s="187" t="s">
        <v>140</v>
      </c>
      <c r="E190" s="35"/>
      <c r="F190" s="188" t="s">
        <v>461</v>
      </c>
      <c r="G190" s="35"/>
      <c r="H190" s="35"/>
      <c r="I190" s="189"/>
      <c r="J190" s="35"/>
      <c r="K190" s="35"/>
      <c r="L190" s="38"/>
      <c r="M190" s="190"/>
      <c r="N190" s="191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140</v>
      </c>
      <c r="AU190" s="16" t="s">
        <v>85</v>
      </c>
    </row>
    <row r="191" spans="1:65" s="13" customFormat="1" ht="11.25">
      <c r="B191" s="192"/>
      <c r="C191" s="193"/>
      <c r="D191" s="194" t="s">
        <v>142</v>
      </c>
      <c r="E191" s="195" t="s">
        <v>27</v>
      </c>
      <c r="F191" s="196" t="s">
        <v>462</v>
      </c>
      <c r="G191" s="193"/>
      <c r="H191" s="197">
        <v>401</v>
      </c>
      <c r="I191" s="198"/>
      <c r="J191" s="193"/>
      <c r="K191" s="193"/>
      <c r="L191" s="199"/>
      <c r="M191" s="216"/>
      <c r="N191" s="217"/>
      <c r="O191" s="217"/>
      <c r="P191" s="217"/>
      <c r="Q191" s="217"/>
      <c r="R191" s="217"/>
      <c r="S191" s="217"/>
      <c r="T191" s="218"/>
      <c r="AT191" s="203" t="s">
        <v>142</v>
      </c>
      <c r="AU191" s="203" t="s">
        <v>85</v>
      </c>
      <c r="AV191" s="13" t="s">
        <v>85</v>
      </c>
      <c r="AW191" s="13" t="s">
        <v>34</v>
      </c>
      <c r="AX191" s="13" t="s">
        <v>82</v>
      </c>
      <c r="AY191" s="203" t="s">
        <v>132</v>
      </c>
    </row>
    <row r="192" spans="1:65" s="2" customFormat="1" ht="6.95" customHeight="1">
      <c r="A192" s="33"/>
      <c r="B192" s="46"/>
      <c r="C192" s="47"/>
      <c r="D192" s="47"/>
      <c r="E192" s="47"/>
      <c r="F192" s="47"/>
      <c r="G192" s="47"/>
      <c r="H192" s="47"/>
      <c r="I192" s="47"/>
      <c r="J192" s="47"/>
      <c r="K192" s="47"/>
      <c r="L192" s="38"/>
      <c r="M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</sheetData>
  <sheetProtection algorithmName="SHA-512" hashValue="7NG0xRT8Xabxq3dHDTjAFn958O7WHlqJPADYAJiqR70p1wrIraUGasGidJIW2HVEdm/k0b7ej2tBxNlp8hoOzA==" saltValue="PoemLUB+qGtI1t88cIjynVyxXDU3bKstkwzyj8tWKEeb2Gqz7Fg574ezeTKPR9+IGcEH2Ado7cTXBGxNIrdE8Q==" spinCount="100000" sheet="1" objects="1" scenarios="1" formatColumns="0" formatRows="0" autoFilter="0"/>
  <autoFilter ref="C85:K19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99" r:id="rId4"/>
    <hyperlink ref="F102" r:id="rId5"/>
    <hyperlink ref="F105" r:id="rId6"/>
    <hyperlink ref="F108" r:id="rId7"/>
    <hyperlink ref="F112" r:id="rId8"/>
    <hyperlink ref="F116" r:id="rId9"/>
    <hyperlink ref="F119" r:id="rId10"/>
    <hyperlink ref="F122" r:id="rId11"/>
    <hyperlink ref="F136" r:id="rId12"/>
    <hyperlink ref="F139" r:id="rId13"/>
    <hyperlink ref="F142" r:id="rId14"/>
    <hyperlink ref="F145" r:id="rId15"/>
    <hyperlink ref="F148" r:id="rId16"/>
    <hyperlink ref="F151" r:id="rId17"/>
    <hyperlink ref="F157" r:id="rId18"/>
    <hyperlink ref="F160" r:id="rId19"/>
    <hyperlink ref="F163" r:id="rId20"/>
    <hyperlink ref="F166" r:id="rId21"/>
    <hyperlink ref="F170" r:id="rId22"/>
    <hyperlink ref="F174" r:id="rId23"/>
    <hyperlink ref="F178" r:id="rId24"/>
    <hyperlink ref="F181" r:id="rId25"/>
    <hyperlink ref="F187" r:id="rId26"/>
    <hyperlink ref="F190" r:id="rId2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- 1.etapa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463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99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37</v>
      </c>
      <c r="F24" s="33"/>
      <c r="G24" s="33"/>
      <c r="H24" s="33"/>
      <c r="I24" s="104" t="s">
        <v>29</v>
      </c>
      <c r="J24" s="106" t="s">
        <v>27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ROUND((SUM(BE81:BE95)),  2)</f>
        <v>0</v>
      </c>
      <c r="G33" s="33"/>
      <c r="H33" s="33"/>
      <c r="I33" s="117">
        <v>0.21</v>
      </c>
      <c r="J33" s="116">
        <f>ROUND(((SUM(BE81:BE95))*I33),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ROUND((SUM(BF81:BF95)),  2)</f>
        <v>0</v>
      </c>
      <c r="G34" s="33"/>
      <c r="H34" s="33"/>
      <c r="I34" s="117">
        <v>0.15</v>
      </c>
      <c r="J34" s="116">
        <f>ROUND(((SUM(BF81:BF95))*I34),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ROUND((SUM(BG81:BG95)),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ROUND((SUM(BH81:BH95)),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ROUND((SUM(BI81:BI95)),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- 1.etapa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1153.0 - VRN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S4A,s.r.o.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107</v>
      </c>
      <c r="D57" s="130"/>
      <c r="E57" s="130"/>
      <c r="F57" s="130"/>
      <c r="G57" s="130"/>
      <c r="H57" s="130"/>
      <c r="I57" s="130"/>
      <c r="J57" s="131" t="s">
        <v>108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109</v>
      </c>
    </row>
    <row r="60" spans="1:47" s="9" customFormat="1" ht="24.95" customHeight="1">
      <c r="B60" s="133"/>
      <c r="C60" s="134"/>
      <c r="D60" s="135" t="s">
        <v>464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465</v>
      </c>
      <c r="E61" s="142"/>
      <c r="F61" s="142"/>
      <c r="G61" s="142"/>
      <c r="H61" s="142"/>
      <c r="I61" s="142"/>
      <c r="J61" s="143">
        <f>J83</f>
        <v>0</v>
      </c>
      <c r="K61" s="140"/>
      <c r="L61" s="144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117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2" t="str">
        <f>E7</f>
        <v>Rekonstrukce povrchu ve vybraných ulicích v Kolíně a v Sendražicích - 1.etapa</v>
      </c>
      <c r="F71" s="353"/>
      <c r="G71" s="353"/>
      <c r="H71" s="353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101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05" t="str">
        <f>E9</f>
        <v>1153.0 - VRN</v>
      </c>
      <c r="F73" s="354"/>
      <c r="G73" s="354"/>
      <c r="H73" s="354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Město Kolín</v>
      </c>
      <c r="G75" s="35"/>
      <c r="H75" s="35"/>
      <c r="I75" s="28" t="s">
        <v>23</v>
      </c>
      <c r="J75" s="58" t="str">
        <f>IF(J12="","",J12)</f>
        <v>21. 3. 2024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Kolín</v>
      </c>
      <c r="G77" s="35"/>
      <c r="H77" s="35"/>
      <c r="I77" s="28" t="s">
        <v>32</v>
      </c>
      <c r="J77" s="31" t="str">
        <f>E21</f>
        <v>Ing. Lucie Dvořáková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35</v>
      </c>
      <c r="J78" s="31" t="str">
        <f>E24</f>
        <v>S4A,s.r.o.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5"/>
      <c r="B80" s="146"/>
      <c r="C80" s="147" t="s">
        <v>118</v>
      </c>
      <c r="D80" s="148" t="s">
        <v>59</v>
      </c>
      <c r="E80" s="148" t="s">
        <v>55</v>
      </c>
      <c r="F80" s="148" t="s">
        <v>56</v>
      </c>
      <c r="G80" s="148" t="s">
        <v>119</v>
      </c>
      <c r="H80" s="148" t="s">
        <v>120</v>
      </c>
      <c r="I80" s="148" t="s">
        <v>121</v>
      </c>
      <c r="J80" s="149" t="s">
        <v>108</v>
      </c>
      <c r="K80" s="150" t="s">
        <v>122</v>
      </c>
      <c r="L80" s="151"/>
      <c r="M80" s="67" t="s">
        <v>27</v>
      </c>
      <c r="N80" s="68" t="s">
        <v>44</v>
      </c>
      <c r="O80" s="68" t="s">
        <v>123</v>
      </c>
      <c r="P80" s="68" t="s">
        <v>124</v>
      </c>
      <c r="Q80" s="68" t="s">
        <v>125</v>
      </c>
      <c r="R80" s="68" t="s">
        <v>126</v>
      </c>
      <c r="S80" s="68" t="s">
        <v>127</v>
      </c>
      <c r="T80" s="69" t="s">
        <v>128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9" customHeight="1">
      <c r="A81" s="33"/>
      <c r="B81" s="34"/>
      <c r="C81" s="74" t="s">
        <v>129</v>
      </c>
      <c r="D81" s="35"/>
      <c r="E81" s="35"/>
      <c r="F81" s="35"/>
      <c r="G81" s="35"/>
      <c r="H81" s="35"/>
      <c r="I81" s="35"/>
      <c r="J81" s="152">
        <f>BK81</f>
        <v>0</v>
      </c>
      <c r="K81" s="35"/>
      <c r="L81" s="38"/>
      <c r="M81" s="70"/>
      <c r="N81" s="153"/>
      <c r="O81" s="71"/>
      <c r="P81" s="154">
        <f>P82</f>
        <v>0</v>
      </c>
      <c r="Q81" s="71"/>
      <c r="R81" s="154">
        <f>R82</f>
        <v>0</v>
      </c>
      <c r="S81" s="71"/>
      <c r="T81" s="155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73</v>
      </c>
      <c r="AU81" s="16" t="s">
        <v>109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73</v>
      </c>
      <c r="E82" s="160" t="s">
        <v>96</v>
      </c>
      <c r="F82" s="160" t="s">
        <v>466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160</v>
      </c>
      <c r="AT82" s="169" t="s">
        <v>73</v>
      </c>
      <c r="AU82" s="169" t="s">
        <v>74</v>
      </c>
      <c r="AY82" s="168" t="s">
        <v>132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73</v>
      </c>
      <c r="E83" s="171" t="s">
        <v>74</v>
      </c>
      <c r="F83" s="171" t="s">
        <v>466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SUM(P84:P95)</f>
        <v>0</v>
      </c>
      <c r="Q83" s="165"/>
      <c r="R83" s="166">
        <f>SUM(R84:R95)</f>
        <v>0</v>
      </c>
      <c r="S83" s="165"/>
      <c r="T83" s="167">
        <f>SUM(T84:T95)</f>
        <v>0</v>
      </c>
      <c r="AR83" s="168" t="s">
        <v>160</v>
      </c>
      <c r="AT83" s="169" t="s">
        <v>73</v>
      </c>
      <c r="AU83" s="169" t="s">
        <v>82</v>
      </c>
      <c r="AY83" s="168" t="s">
        <v>132</v>
      </c>
      <c r="BK83" s="170">
        <f>SUM(BK84:BK95)</f>
        <v>0</v>
      </c>
    </row>
    <row r="84" spans="1:65" s="2" customFormat="1" ht="16.5" customHeight="1">
      <c r="A84" s="33"/>
      <c r="B84" s="34"/>
      <c r="C84" s="173" t="s">
        <v>82</v>
      </c>
      <c r="D84" s="173" t="s">
        <v>134</v>
      </c>
      <c r="E84" s="174" t="s">
        <v>467</v>
      </c>
      <c r="F84" s="175" t="s">
        <v>468</v>
      </c>
      <c r="G84" s="176" t="s">
        <v>469</v>
      </c>
      <c r="H84" s="177">
        <v>1</v>
      </c>
      <c r="I84" s="178"/>
      <c r="J84" s="179">
        <f>ROUND(I84*H84,2)</f>
        <v>0</v>
      </c>
      <c r="K84" s="180"/>
      <c r="L84" s="38"/>
      <c r="M84" s="181" t="s">
        <v>27</v>
      </c>
      <c r="N84" s="182" t="s">
        <v>45</v>
      </c>
      <c r="O84" s="63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5" t="s">
        <v>470</v>
      </c>
      <c r="AT84" s="185" t="s">
        <v>134</v>
      </c>
      <c r="AU84" s="185" t="s">
        <v>85</v>
      </c>
      <c r="AY84" s="16" t="s">
        <v>132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6" t="s">
        <v>82</v>
      </c>
      <c r="BK84" s="186">
        <f>ROUND(I84*H84,2)</f>
        <v>0</v>
      </c>
      <c r="BL84" s="16" t="s">
        <v>470</v>
      </c>
      <c r="BM84" s="185" t="s">
        <v>471</v>
      </c>
    </row>
    <row r="85" spans="1:65" s="2" customFormat="1" ht="39">
      <c r="A85" s="33"/>
      <c r="B85" s="34"/>
      <c r="C85" s="35"/>
      <c r="D85" s="194" t="s">
        <v>190</v>
      </c>
      <c r="E85" s="35"/>
      <c r="F85" s="204" t="s">
        <v>472</v>
      </c>
      <c r="G85" s="35"/>
      <c r="H85" s="35"/>
      <c r="I85" s="189"/>
      <c r="J85" s="35"/>
      <c r="K85" s="35"/>
      <c r="L85" s="38"/>
      <c r="M85" s="190"/>
      <c r="N85" s="191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190</v>
      </c>
      <c r="AU85" s="16" t="s">
        <v>85</v>
      </c>
    </row>
    <row r="86" spans="1:65" s="2" customFormat="1" ht="16.5" customHeight="1">
      <c r="A86" s="33"/>
      <c r="B86" s="34"/>
      <c r="C86" s="173" t="s">
        <v>85</v>
      </c>
      <c r="D86" s="173" t="s">
        <v>134</v>
      </c>
      <c r="E86" s="174" t="s">
        <v>473</v>
      </c>
      <c r="F86" s="175" t="s">
        <v>474</v>
      </c>
      <c r="G86" s="176" t="s">
        <v>469</v>
      </c>
      <c r="H86" s="177">
        <v>1</v>
      </c>
      <c r="I86" s="178"/>
      <c r="J86" s="179">
        <f>ROUND(I86*H86,2)</f>
        <v>0</v>
      </c>
      <c r="K86" s="180"/>
      <c r="L86" s="38"/>
      <c r="M86" s="181" t="s">
        <v>27</v>
      </c>
      <c r="N86" s="182" t="s">
        <v>45</v>
      </c>
      <c r="O86" s="63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5" t="s">
        <v>470</v>
      </c>
      <c r="AT86" s="185" t="s">
        <v>134</v>
      </c>
      <c r="AU86" s="185" t="s">
        <v>85</v>
      </c>
      <c r="AY86" s="16" t="s">
        <v>132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6" t="s">
        <v>82</v>
      </c>
      <c r="BK86" s="186">
        <f>ROUND(I86*H86,2)</f>
        <v>0</v>
      </c>
      <c r="BL86" s="16" t="s">
        <v>470</v>
      </c>
      <c r="BM86" s="185" t="s">
        <v>475</v>
      </c>
    </row>
    <row r="87" spans="1:65" s="2" customFormat="1" ht="16.5" customHeight="1">
      <c r="A87" s="33"/>
      <c r="B87" s="34"/>
      <c r="C87" s="173" t="s">
        <v>149</v>
      </c>
      <c r="D87" s="173" t="s">
        <v>134</v>
      </c>
      <c r="E87" s="174" t="s">
        <v>476</v>
      </c>
      <c r="F87" s="175" t="s">
        <v>477</v>
      </c>
      <c r="G87" s="176" t="s">
        <v>469</v>
      </c>
      <c r="H87" s="177">
        <v>1</v>
      </c>
      <c r="I87" s="178"/>
      <c r="J87" s="179">
        <f>ROUND(I87*H87,2)</f>
        <v>0</v>
      </c>
      <c r="K87" s="180"/>
      <c r="L87" s="38"/>
      <c r="M87" s="181" t="s">
        <v>27</v>
      </c>
      <c r="N87" s="182" t="s">
        <v>45</v>
      </c>
      <c r="O87" s="6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5" t="s">
        <v>470</v>
      </c>
      <c r="AT87" s="185" t="s">
        <v>134</v>
      </c>
      <c r="AU87" s="185" t="s">
        <v>85</v>
      </c>
      <c r="AY87" s="16" t="s">
        <v>132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6" t="s">
        <v>82</v>
      </c>
      <c r="BK87" s="186">
        <f>ROUND(I87*H87,2)</f>
        <v>0</v>
      </c>
      <c r="BL87" s="16" t="s">
        <v>470</v>
      </c>
      <c r="BM87" s="185" t="s">
        <v>478</v>
      </c>
    </row>
    <row r="88" spans="1:65" s="2" customFormat="1" ht="19.5">
      <c r="A88" s="33"/>
      <c r="B88" s="34"/>
      <c r="C88" s="35"/>
      <c r="D88" s="194" t="s">
        <v>190</v>
      </c>
      <c r="E88" s="35"/>
      <c r="F88" s="204" t="s">
        <v>479</v>
      </c>
      <c r="G88" s="35"/>
      <c r="H88" s="35"/>
      <c r="I88" s="189"/>
      <c r="J88" s="35"/>
      <c r="K88" s="35"/>
      <c r="L88" s="38"/>
      <c r="M88" s="190"/>
      <c r="N88" s="191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190</v>
      </c>
      <c r="AU88" s="16" t="s">
        <v>85</v>
      </c>
    </row>
    <row r="89" spans="1:65" s="2" customFormat="1" ht="16.5" customHeight="1">
      <c r="A89" s="33"/>
      <c r="B89" s="34"/>
      <c r="C89" s="173" t="s">
        <v>138</v>
      </c>
      <c r="D89" s="173" t="s">
        <v>134</v>
      </c>
      <c r="E89" s="174" t="s">
        <v>480</v>
      </c>
      <c r="F89" s="175" t="s">
        <v>481</v>
      </c>
      <c r="G89" s="176" t="s">
        <v>469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470</v>
      </c>
      <c r="AT89" s="185" t="s">
        <v>134</v>
      </c>
      <c r="AU89" s="185" t="s">
        <v>85</v>
      </c>
      <c r="AY89" s="16" t="s">
        <v>132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470</v>
      </c>
      <c r="BM89" s="185" t="s">
        <v>482</v>
      </c>
    </row>
    <row r="90" spans="1:65" s="2" customFormat="1" ht="16.5" customHeight="1">
      <c r="A90" s="33"/>
      <c r="B90" s="34"/>
      <c r="C90" s="173" t="s">
        <v>160</v>
      </c>
      <c r="D90" s="173" t="s">
        <v>134</v>
      </c>
      <c r="E90" s="174" t="s">
        <v>483</v>
      </c>
      <c r="F90" s="175" t="s">
        <v>484</v>
      </c>
      <c r="G90" s="176" t="s">
        <v>469</v>
      </c>
      <c r="H90" s="177">
        <v>1</v>
      </c>
      <c r="I90" s="178"/>
      <c r="J90" s="179">
        <f>ROUND(I90*H90,2)</f>
        <v>0</v>
      </c>
      <c r="K90" s="180"/>
      <c r="L90" s="38"/>
      <c r="M90" s="181" t="s">
        <v>27</v>
      </c>
      <c r="N90" s="182" t="s">
        <v>45</v>
      </c>
      <c r="O90" s="6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5" t="s">
        <v>470</v>
      </c>
      <c r="AT90" s="185" t="s">
        <v>134</v>
      </c>
      <c r="AU90" s="185" t="s">
        <v>85</v>
      </c>
      <c r="AY90" s="16" t="s">
        <v>132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6" t="s">
        <v>82</v>
      </c>
      <c r="BK90" s="186">
        <f>ROUND(I90*H90,2)</f>
        <v>0</v>
      </c>
      <c r="BL90" s="16" t="s">
        <v>470</v>
      </c>
      <c r="BM90" s="185" t="s">
        <v>485</v>
      </c>
    </row>
    <row r="91" spans="1:65" s="2" customFormat="1" ht="29.25">
      <c r="A91" s="33"/>
      <c r="B91" s="34"/>
      <c r="C91" s="35"/>
      <c r="D91" s="194" t="s">
        <v>190</v>
      </c>
      <c r="E91" s="35"/>
      <c r="F91" s="204" t="s">
        <v>486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190</v>
      </c>
      <c r="AU91" s="16" t="s">
        <v>85</v>
      </c>
    </row>
    <row r="92" spans="1:65" s="2" customFormat="1" ht="16.5" customHeight="1">
      <c r="A92" s="33"/>
      <c r="B92" s="34"/>
      <c r="C92" s="173" t="s">
        <v>155</v>
      </c>
      <c r="D92" s="173" t="s">
        <v>134</v>
      </c>
      <c r="E92" s="174" t="s">
        <v>487</v>
      </c>
      <c r="F92" s="175" t="s">
        <v>488</v>
      </c>
      <c r="G92" s="176" t="s">
        <v>469</v>
      </c>
      <c r="H92" s="177">
        <v>1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470</v>
      </c>
      <c r="AT92" s="185" t="s">
        <v>134</v>
      </c>
      <c r="AU92" s="185" t="s">
        <v>85</v>
      </c>
      <c r="AY92" s="16" t="s">
        <v>132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470</v>
      </c>
      <c r="BM92" s="185" t="s">
        <v>489</v>
      </c>
    </row>
    <row r="93" spans="1:65" s="2" customFormat="1" ht="29.25">
      <c r="A93" s="33"/>
      <c r="B93" s="34"/>
      <c r="C93" s="35"/>
      <c r="D93" s="194" t="s">
        <v>190</v>
      </c>
      <c r="E93" s="35"/>
      <c r="F93" s="204" t="s">
        <v>490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190</v>
      </c>
      <c r="AU93" s="16" t="s">
        <v>85</v>
      </c>
    </row>
    <row r="94" spans="1:65" s="2" customFormat="1" ht="16.5" customHeight="1">
      <c r="A94" s="33"/>
      <c r="B94" s="34"/>
      <c r="C94" s="173" t="s">
        <v>171</v>
      </c>
      <c r="D94" s="173" t="s">
        <v>134</v>
      </c>
      <c r="E94" s="174" t="s">
        <v>491</v>
      </c>
      <c r="F94" s="175" t="s">
        <v>492</v>
      </c>
      <c r="G94" s="176" t="s">
        <v>469</v>
      </c>
      <c r="H94" s="177">
        <v>1</v>
      </c>
      <c r="I94" s="178"/>
      <c r="J94" s="179">
        <f>ROUND(I94*H94,2)</f>
        <v>0</v>
      </c>
      <c r="K94" s="180"/>
      <c r="L94" s="38"/>
      <c r="M94" s="181" t="s">
        <v>27</v>
      </c>
      <c r="N94" s="182" t="s">
        <v>45</v>
      </c>
      <c r="O94" s="6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5" t="s">
        <v>470</v>
      </c>
      <c r="AT94" s="185" t="s">
        <v>134</v>
      </c>
      <c r="AU94" s="185" t="s">
        <v>85</v>
      </c>
      <c r="AY94" s="16" t="s">
        <v>132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82</v>
      </c>
      <c r="BK94" s="186">
        <f>ROUND(I94*H94,2)</f>
        <v>0</v>
      </c>
      <c r="BL94" s="16" t="s">
        <v>470</v>
      </c>
      <c r="BM94" s="185" t="s">
        <v>493</v>
      </c>
    </row>
    <row r="95" spans="1:65" s="2" customFormat="1" ht="16.5" customHeight="1">
      <c r="A95" s="33"/>
      <c r="B95" s="34"/>
      <c r="C95" s="173" t="s">
        <v>177</v>
      </c>
      <c r="D95" s="173" t="s">
        <v>134</v>
      </c>
      <c r="E95" s="174" t="s">
        <v>494</v>
      </c>
      <c r="F95" s="175" t="s">
        <v>495</v>
      </c>
      <c r="G95" s="176" t="s">
        <v>469</v>
      </c>
      <c r="H95" s="177">
        <v>1</v>
      </c>
      <c r="I95" s="178"/>
      <c r="J95" s="179">
        <f>ROUND(I95*H95,2)</f>
        <v>0</v>
      </c>
      <c r="K95" s="180"/>
      <c r="L95" s="38"/>
      <c r="M95" s="219" t="s">
        <v>27</v>
      </c>
      <c r="N95" s="220" t="s">
        <v>45</v>
      </c>
      <c r="O95" s="221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496</v>
      </c>
      <c r="AT95" s="185" t="s">
        <v>134</v>
      </c>
      <c r="AU95" s="185" t="s">
        <v>85</v>
      </c>
      <c r="AY95" s="16" t="s">
        <v>132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496</v>
      </c>
      <c r="BM95" s="185" t="s">
        <v>497</v>
      </c>
    </row>
    <row r="96" spans="1:65" s="2" customFormat="1" ht="6.95" customHeight="1">
      <c r="A96" s="33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38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algorithmName="SHA-512" hashValue="hzAs5SM+LnLiO1pEI7zffDgr095WTbFuuncIXUIGUXX5v4qWDYbrYgyjP9oOgLgWwwkN2kMEE30AVN2nkcZWNA==" saltValue="soKwujN3vZUXYIwsKSDsDzRy4MLtMU/yOSIJMhELNiI9ak+BtTXAv9GLL2rk/EzN2OLbeLjUc0DepagVhW/Ntg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56" t="s">
        <v>498</v>
      </c>
      <c r="D3" s="356"/>
      <c r="E3" s="356"/>
      <c r="F3" s="356"/>
      <c r="G3" s="356"/>
      <c r="H3" s="356"/>
      <c r="I3" s="356"/>
      <c r="J3" s="356"/>
      <c r="K3" s="229"/>
    </row>
    <row r="4" spans="2:11" s="1" customFormat="1" ht="25.5" customHeight="1">
      <c r="B4" s="230"/>
      <c r="C4" s="361" t="s">
        <v>499</v>
      </c>
      <c r="D4" s="361"/>
      <c r="E4" s="361"/>
      <c r="F4" s="361"/>
      <c r="G4" s="361"/>
      <c r="H4" s="361"/>
      <c r="I4" s="361"/>
      <c r="J4" s="361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0" t="s">
        <v>500</v>
      </c>
      <c r="D6" s="360"/>
      <c r="E6" s="360"/>
      <c r="F6" s="360"/>
      <c r="G6" s="360"/>
      <c r="H6" s="360"/>
      <c r="I6" s="360"/>
      <c r="J6" s="360"/>
      <c r="K6" s="231"/>
    </row>
    <row r="7" spans="2:11" s="1" customFormat="1" ht="15" customHeight="1">
      <c r="B7" s="234"/>
      <c r="C7" s="360" t="s">
        <v>501</v>
      </c>
      <c r="D7" s="360"/>
      <c r="E7" s="360"/>
      <c r="F7" s="360"/>
      <c r="G7" s="360"/>
      <c r="H7" s="360"/>
      <c r="I7" s="360"/>
      <c r="J7" s="360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0" t="s">
        <v>502</v>
      </c>
      <c r="D9" s="360"/>
      <c r="E9" s="360"/>
      <c r="F9" s="360"/>
      <c r="G9" s="360"/>
      <c r="H9" s="360"/>
      <c r="I9" s="360"/>
      <c r="J9" s="360"/>
      <c r="K9" s="231"/>
    </row>
    <row r="10" spans="2:11" s="1" customFormat="1" ht="15" customHeight="1">
      <c r="B10" s="234"/>
      <c r="C10" s="233"/>
      <c r="D10" s="360" t="s">
        <v>503</v>
      </c>
      <c r="E10" s="360"/>
      <c r="F10" s="360"/>
      <c r="G10" s="360"/>
      <c r="H10" s="360"/>
      <c r="I10" s="360"/>
      <c r="J10" s="360"/>
      <c r="K10" s="231"/>
    </row>
    <row r="11" spans="2:11" s="1" customFormat="1" ht="15" customHeight="1">
      <c r="B11" s="234"/>
      <c r="C11" s="235"/>
      <c r="D11" s="360" t="s">
        <v>504</v>
      </c>
      <c r="E11" s="360"/>
      <c r="F11" s="360"/>
      <c r="G11" s="360"/>
      <c r="H11" s="360"/>
      <c r="I11" s="360"/>
      <c r="J11" s="360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505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0" t="s">
        <v>506</v>
      </c>
      <c r="E15" s="360"/>
      <c r="F15" s="360"/>
      <c r="G15" s="360"/>
      <c r="H15" s="360"/>
      <c r="I15" s="360"/>
      <c r="J15" s="360"/>
      <c r="K15" s="231"/>
    </row>
    <row r="16" spans="2:11" s="1" customFormat="1" ht="15" customHeight="1">
      <c r="B16" s="234"/>
      <c r="C16" s="235"/>
      <c r="D16" s="360" t="s">
        <v>507</v>
      </c>
      <c r="E16" s="360"/>
      <c r="F16" s="360"/>
      <c r="G16" s="360"/>
      <c r="H16" s="360"/>
      <c r="I16" s="360"/>
      <c r="J16" s="360"/>
      <c r="K16" s="231"/>
    </row>
    <row r="17" spans="2:11" s="1" customFormat="1" ht="15" customHeight="1">
      <c r="B17" s="234"/>
      <c r="C17" s="235"/>
      <c r="D17" s="360" t="s">
        <v>508</v>
      </c>
      <c r="E17" s="360"/>
      <c r="F17" s="360"/>
      <c r="G17" s="360"/>
      <c r="H17" s="360"/>
      <c r="I17" s="360"/>
      <c r="J17" s="360"/>
      <c r="K17" s="231"/>
    </row>
    <row r="18" spans="2:11" s="1" customFormat="1" ht="15" customHeight="1">
      <c r="B18" s="234"/>
      <c r="C18" s="235"/>
      <c r="D18" s="235"/>
      <c r="E18" s="237" t="s">
        <v>81</v>
      </c>
      <c r="F18" s="360" t="s">
        <v>509</v>
      </c>
      <c r="G18" s="360"/>
      <c r="H18" s="360"/>
      <c r="I18" s="360"/>
      <c r="J18" s="360"/>
      <c r="K18" s="231"/>
    </row>
    <row r="19" spans="2:11" s="1" customFormat="1" ht="15" customHeight="1">
      <c r="B19" s="234"/>
      <c r="C19" s="235"/>
      <c r="D19" s="235"/>
      <c r="E19" s="237" t="s">
        <v>510</v>
      </c>
      <c r="F19" s="360" t="s">
        <v>511</v>
      </c>
      <c r="G19" s="360"/>
      <c r="H19" s="360"/>
      <c r="I19" s="360"/>
      <c r="J19" s="360"/>
      <c r="K19" s="231"/>
    </row>
    <row r="20" spans="2:11" s="1" customFormat="1" ht="15" customHeight="1">
      <c r="B20" s="234"/>
      <c r="C20" s="235"/>
      <c r="D20" s="235"/>
      <c r="E20" s="237" t="s">
        <v>512</v>
      </c>
      <c r="F20" s="360" t="s">
        <v>513</v>
      </c>
      <c r="G20" s="360"/>
      <c r="H20" s="360"/>
      <c r="I20" s="360"/>
      <c r="J20" s="360"/>
      <c r="K20" s="231"/>
    </row>
    <row r="21" spans="2:11" s="1" customFormat="1" ht="15" customHeight="1">
      <c r="B21" s="234"/>
      <c r="C21" s="235"/>
      <c r="D21" s="235"/>
      <c r="E21" s="237" t="s">
        <v>514</v>
      </c>
      <c r="F21" s="360" t="s">
        <v>515</v>
      </c>
      <c r="G21" s="360"/>
      <c r="H21" s="360"/>
      <c r="I21" s="360"/>
      <c r="J21" s="360"/>
      <c r="K21" s="231"/>
    </row>
    <row r="22" spans="2:11" s="1" customFormat="1" ht="15" customHeight="1">
      <c r="B22" s="234"/>
      <c r="C22" s="235"/>
      <c r="D22" s="235"/>
      <c r="E22" s="237" t="s">
        <v>97</v>
      </c>
      <c r="F22" s="360" t="s">
        <v>516</v>
      </c>
      <c r="G22" s="360"/>
      <c r="H22" s="360"/>
      <c r="I22" s="360"/>
      <c r="J22" s="360"/>
      <c r="K22" s="231"/>
    </row>
    <row r="23" spans="2:11" s="1" customFormat="1" ht="15" customHeight="1">
      <c r="B23" s="234"/>
      <c r="C23" s="235"/>
      <c r="D23" s="235"/>
      <c r="E23" s="237" t="s">
        <v>517</v>
      </c>
      <c r="F23" s="360" t="s">
        <v>518</v>
      </c>
      <c r="G23" s="360"/>
      <c r="H23" s="360"/>
      <c r="I23" s="360"/>
      <c r="J23" s="360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0" t="s">
        <v>519</v>
      </c>
      <c r="D25" s="360"/>
      <c r="E25" s="360"/>
      <c r="F25" s="360"/>
      <c r="G25" s="360"/>
      <c r="H25" s="360"/>
      <c r="I25" s="360"/>
      <c r="J25" s="360"/>
      <c r="K25" s="231"/>
    </row>
    <row r="26" spans="2:11" s="1" customFormat="1" ht="15" customHeight="1">
      <c r="B26" s="234"/>
      <c r="C26" s="360" t="s">
        <v>520</v>
      </c>
      <c r="D26" s="360"/>
      <c r="E26" s="360"/>
      <c r="F26" s="360"/>
      <c r="G26" s="360"/>
      <c r="H26" s="360"/>
      <c r="I26" s="360"/>
      <c r="J26" s="360"/>
      <c r="K26" s="231"/>
    </row>
    <row r="27" spans="2:11" s="1" customFormat="1" ht="15" customHeight="1">
      <c r="B27" s="234"/>
      <c r="C27" s="233"/>
      <c r="D27" s="360" t="s">
        <v>521</v>
      </c>
      <c r="E27" s="360"/>
      <c r="F27" s="360"/>
      <c r="G27" s="360"/>
      <c r="H27" s="360"/>
      <c r="I27" s="360"/>
      <c r="J27" s="360"/>
      <c r="K27" s="231"/>
    </row>
    <row r="28" spans="2:11" s="1" customFormat="1" ht="15" customHeight="1">
      <c r="B28" s="234"/>
      <c r="C28" s="235"/>
      <c r="D28" s="360" t="s">
        <v>522</v>
      </c>
      <c r="E28" s="360"/>
      <c r="F28" s="360"/>
      <c r="G28" s="360"/>
      <c r="H28" s="360"/>
      <c r="I28" s="360"/>
      <c r="J28" s="360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0" t="s">
        <v>523</v>
      </c>
      <c r="E30" s="360"/>
      <c r="F30" s="360"/>
      <c r="G30" s="360"/>
      <c r="H30" s="360"/>
      <c r="I30" s="360"/>
      <c r="J30" s="360"/>
      <c r="K30" s="231"/>
    </row>
    <row r="31" spans="2:11" s="1" customFormat="1" ht="15" customHeight="1">
      <c r="B31" s="234"/>
      <c r="C31" s="235"/>
      <c r="D31" s="360" t="s">
        <v>524</v>
      </c>
      <c r="E31" s="360"/>
      <c r="F31" s="360"/>
      <c r="G31" s="360"/>
      <c r="H31" s="360"/>
      <c r="I31" s="360"/>
      <c r="J31" s="360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0" t="s">
        <v>525</v>
      </c>
      <c r="E33" s="360"/>
      <c r="F33" s="360"/>
      <c r="G33" s="360"/>
      <c r="H33" s="360"/>
      <c r="I33" s="360"/>
      <c r="J33" s="360"/>
      <c r="K33" s="231"/>
    </row>
    <row r="34" spans="2:11" s="1" customFormat="1" ht="15" customHeight="1">
      <c r="B34" s="234"/>
      <c r="C34" s="235"/>
      <c r="D34" s="360" t="s">
        <v>526</v>
      </c>
      <c r="E34" s="360"/>
      <c r="F34" s="360"/>
      <c r="G34" s="360"/>
      <c r="H34" s="360"/>
      <c r="I34" s="360"/>
      <c r="J34" s="360"/>
      <c r="K34" s="231"/>
    </row>
    <row r="35" spans="2:11" s="1" customFormat="1" ht="15" customHeight="1">
      <c r="B35" s="234"/>
      <c r="C35" s="235"/>
      <c r="D35" s="360" t="s">
        <v>527</v>
      </c>
      <c r="E35" s="360"/>
      <c r="F35" s="360"/>
      <c r="G35" s="360"/>
      <c r="H35" s="360"/>
      <c r="I35" s="360"/>
      <c r="J35" s="360"/>
      <c r="K35" s="231"/>
    </row>
    <row r="36" spans="2:11" s="1" customFormat="1" ht="15" customHeight="1">
      <c r="B36" s="234"/>
      <c r="C36" s="235"/>
      <c r="D36" s="233"/>
      <c r="E36" s="236" t="s">
        <v>118</v>
      </c>
      <c r="F36" s="233"/>
      <c r="G36" s="360" t="s">
        <v>528</v>
      </c>
      <c r="H36" s="360"/>
      <c r="I36" s="360"/>
      <c r="J36" s="360"/>
      <c r="K36" s="231"/>
    </row>
    <row r="37" spans="2:11" s="1" customFormat="1" ht="30.75" customHeight="1">
      <c r="B37" s="234"/>
      <c r="C37" s="235"/>
      <c r="D37" s="233"/>
      <c r="E37" s="236" t="s">
        <v>529</v>
      </c>
      <c r="F37" s="233"/>
      <c r="G37" s="360" t="s">
        <v>530</v>
      </c>
      <c r="H37" s="360"/>
      <c r="I37" s="360"/>
      <c r="J37" s="360"/>
      <c r="K37" s="231"/>
    </row>
    <row r="38" spans="2:11" s="1" customFormat="1" ht="15" customHeight="1">
      <c r="B38" s="234"/>
      <c r="C38" s="235"/>
      <c r="D38" s="233"/>
      <c r="E38" s="236" t="s">
        <v>55</v>
      </c>
      <c r="F38" s="233"/>
      <c r="G38" s="360" t="s">
        <v>531</v>
      </c>
      <c r="H38" s="360"/>
      <c r="I38" s="360"/>
      <c r="J38" s="360"/>
      <c r="K38" s="231"/>
    </row>
    <row r="39" spans="2:11" s="1" customFormat="1" ht="15" customHeight="1">
      <c r="B39" s="234"/>
      <c r="C39" s="235"/>
      <c r="D39" s="233"/>
      <c r="E39" s="236" t="s">
        <v>56</v>
      </c>
      <c r="F39" s="233"/>
      <c r="G39" s="360" t="s">
        <v>532</v>
      </c>
      <c r="H39" s="360"/>
      <c r="I39" s="360"/>
      <c r="J39" s="360"/>
      <c r="K39" s="231"/>
    </row>
    <row r="40" spans="2:11" s="1" customFormat="1" ht="15" customHeight="1">
      <c r="B40" s="234"/>
      <c r="C40" s="235"/>
      <c r="D40" s="233"/>
      <c r="E40" s="236" t="s">
        <v>119</v>
      </c>
      <c r="F40" s="233"/>
      <c r="G40" s="360" t="s">
        <v>533</v>
      </c>
      <c r="H40" s="360"/>
      <c r="I40" s="360"/>
      <c r="J40" s="360"/>
      <c r="K40" s="231"/>
    </row>
    <row r="41" spans="2:11" s="1" customFormat="1" ht="15" customHeight="1">
      <c r="B41" s="234"/>
      <c r="C41" s="235"/>
      <c r="D41" s="233"/>
      <c r="E41" s="236" t="s">
        <v>120</v>
      </c>
      <c r="F41" s="233"/>
      <c r="G41" s="360" t="s">
        <v>534</v>
      </c>
      <c r="H41" s="360"/>
      <c r="I41" s="360"/>
      <c r="J41" s="360"/>
      <c r="K41" s="231"/>
    </row>
    <row r="42" spans="2:11" s="1" customFormat="1" ht="15" customHeight="1">
      <c r="B42" s="234"/>
      <c r="C42" s="235"/>
      <c r="D42" s="233"/>
      <c r="E42" s="236" t="s">
        <v>535</v>
      </c>
      <c r="F42" s="233"/>
      <c r="G42" s="360" t="s">
        <v>536</v>
      </c>
      <c r="H42" s="360"/>
      <c r="I42" s="360"/>
      <c r="J42" s="360"/>
      <c r="K42" s="231"/>
    </row>
    <row r="43" spans="2:11" s="1" customFormat="1" ht="15" customHeight="1">
      <c r="B43" s="234"/>
      <c r="C43" s="235"/>
      <c r="D43" s="233"/>
      <c r="E43" s="236"/>
      <c r="F43" s="233"/>
      <c r="G43" s="360" t="s">
        <v>537</v>
      </c>
      <c r="H43" s="360"/>
      <c r="I43" s="360"/>
      <c r="J43" s="360"/>
      <c r="K43" s="231"/>
    </row>
    <row r="44" spans="2:11" s="1" customFormat="1" ht="15" customHeight="1">
      <c r="B44" s="234"/>
      <c r="C44" s="235"/>
      <c r="D44" s="233"/>
      <c r="E44" s="236" t="s">
        <v>538</v>
      </c>
      <c r="F44" s="233"/>
      <c r="G44" s="360" t="s">
        <v>539</v>
      </c>
      <c r="H44" s="360"/>
      <c r="I44" s="360"/>
      <c r="J44" s="360"/>
      <c r="K44" s="231"/>
    </row>
    <row r="45" spans="2:11" s="1" customFormat="1" ht="15" customHeight="1">
      <c r="B45" s="234"/>
      <c r="C45" s="235"/>
      <c r="D45" s="233"/>
      <c r="E45" s="236" t="s">
        <v>122</v>
      </c>
      <c r="F45" s="233"/>
      <c r="G45" s="360" t="s">
        <v>540</v>
      </c>
      <c r="H45" s="360"/>
      <c r="I45" s="360"/>
      <c r="J45" s="360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0" t="s">
        <v>541</v>
      </c>
      <c r="E47" s="360"/>
      <c r="F47" s="360"/>
      <c r="G47" s="360"/>
      <c r="H47" s="360"/>
      <c r="I47" s="360"/>
      <c r="J47" s="360"/>
      <c r="K47" s="231"/>
    </row>
    <row r="48" spans="2:11" s="1" customFormat="1" ht="15" customHeight="1">
      <c r="B48" s="234"/>
      <c r="C48" s="235"/>
      <c r="D48" s="235"/>
      <c r="E48" s="360" t="s">
        <v>542</v>
      </c>
      <c r="F48" s="360"/>
      <c r="G48" s="360"/>
      <c r="H48" s="360"/>
      <c r="I48" s="360"/>
      <c r="J48" s="360"/>
      <c r="K48" s="231"/>
    </row>
    <row r="49" spans="2:11" s="1" customFormat="1" ht="15" customHeight="1">
      <c r="B49" s="234"/>
      <c r="C49" s="235"/>
      <c r="D49" s="235"/>
      <c r="E49" s="360" t="s">
        <v>543</v>
      </c>
      <c r="F49" s="360"/>
      <c r="G49" s="360"/>
      <c r="H49" s="360"/>
      <c r="I49" s="360"/>
      <c r="J49" s="360"/>
      <c r="K49" s="231"/>
    </row>
    <row r="50" spans="2:11" s="1" customFormat="1" ht="15" customHeight="1">
      <c r="B50" s="234"/>
      <c r="C50" s="235"/>
      <c r="D50" s="235"/>
      <c r="E50" s="360" t="s">
        <v>544</v>
      </c>
      <c r="F50" s="360"/>
      <c r="G50" s="360"/>
      <c r="H50" s="360"/>
      <c r="I50" s="360"/>
      <c r="J50" s="360"/>
      <c r="K50" s="231"/>
    </row>
    <row r="51" spans="2:11" s="1" customFormat="1" ht="15" customHeight="1">
      <c r="B51" s="234"/>
      <c r="C51" s="235"/>
      <c r="D51" s="360" t="s">
        <v>545</v>
      </c>
      <c r="E51" s="360"/>
      <c r="F51" s="360"/>
      <c r="G51" s="360"/>
      <c r="H51" s="360"/>
      <c r="I51" s="360"/>
      <c r="J51" s="360"/>
      <c r="K51" s="231"/>
    </row>
    <row r="52" spans="2:11" s="1" customFormat="1" ht="25.5" customHeight="1">
      <c r="B52" s="230"/>
      <c r="C52" s="361" t="s">
        <v>546</v>
      </c>
      <c r="D52" s="361"/>
      <c r="E52" s="361"/>
      <c r="F52" s="361"/>
      <c r="G52" s="361"/>
      <c r="H52" s="361"/>
      <c r="I52" s="361"/>
      <c r="J52" s="361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0" t="s">
        <v>547</v>
      </c>
      <c r="D54" s="360"/>
      <c r="E54" s="360"/>
      <c r="F54" s="360"/>
      <c r="G54" s="360"/>
      <c r="H54" s="360"/>
      <c r="I54" s="360"/>
      <c r="J54" s="360"/>
      <c r="K54" s="231"/>
    </row>
    <row r="55" spans="2:11" s="1" customFormat="1" ht="15" customHeight="1">
      <c r="B55" s="230"/>
      <c r="C55" s="360" t="s">
        <v>548</v>
      </c>
      <c r="D55" s="360"/>
      <c r="E55" s="360"/>
      <c r="F55" s="360"/>
      <c r="G55" s="360"/>
      <c r="H55" s="360"/>
      <c r="I55" s="360"/>
      <c r="J55" s="360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0" t="s">
        <v>549</v>
      </c>
      <c r="D57" s="360"/>
      <c r="E57" s="360"/>
      <c r="F57" s="360"/>
      <c r="G57" s="360"/>
      <c r="H57" s="360"/>
      <c r="I57" s="360"/>
      <c r="J57" s="360"/>
      <c r="K57" s="231"/>
    </row>
    <row r="58" spans="2:11" s="1" customFormat="1" ht="15" customHeight="1">
      <c r="B58" s="230"/>
      <c r="C58" s="235"/>
      <c r="D58" s="360" t="s">
        <v>550</v>
      </c>
      <c r="E58" s="360"/>
      <c r="F58" s="360"/>
      <c r="G58" s="360"/>
      <c r="H58" s="360"/>
      <c r="I58" s="360"/>
      <c r="J58" s="360"/>
      <c r="K58" s="231"/>
    </row>
    <row r="59" spans="2:11" s="1" customFormat="1" ht="15" customHeight="1">
      <c r="B59" s="230"/>
      <c r="C59" s="235"/>
      <c r="D59" s="360" t="s">
        <v>551</v>
      </c>
      <c r="E59" s="360"/>
      <c r="F59" s="360"/>
      <c r="G59" s="360"/>
      <c r="H59" s="360"/>
      <c r="I59" s="360"/>
      <c r="J59" s="360"/>
      <c r="K59" s="231"/>
    </row>
    <row r="60" spans="2:11" s="1" customFormat="1" ht="15" customHeight="1">
      <c r="B60" s="230"/>
      <c r="C60" s="235"/>
      <c r="D60" s="360" t="s">
        <v>552</v>
      </c>
      <c r="E60" s="360"/>
      <c r="F60" s="360"/>
      <c r="G60" s="360"/>
      <c r="H60" s="360"/>
      <c r="I60" s="360"/>
      <c r="J60" s="360"/>
      <c r="K60" s="231"/>
    </row>
    <row r="61" spans="2:11" s="1" customFormat="1" ht="15" customHeight="1">
      <c r="B61" s="230"/>
      <c r="C61" s="235"/>
      <c r="D61" s="360" t="s">
        <v>553</v>
      </c>
      <c r="E61" s="360"/>
      <c r="F61" s="360"/>
      <c r="G61" s="360"/>
      <c r="H61" s="360"/>
      <c r="I61" s="360"/>
      <c r="J61" s="360"/>
      <c r="K61" s="231"/>
    </row>
    <row r="62" spans="2:11" s="1" customFormat="1" ht="15" customHeight="1">
      <c r="B62" s="230"/>
      <c r="C62" s="235"/>
      <c r="D62" s="362" t="s">
        <v>554</v>
      </c>
      <c r="E62" s="362"/>
      <c r="F62" s="362"/>
      <c r="G62" s="362"/>
      <c r="H62" s="362"/>
      <c r="I62" s="362"/>
      <c r="J62" s="362"/>
      <c r="K62" s="231"/>
    </row>
    <row r="63" spans="2:11" s="1" customFormat="1" ht="15" customHeight="1">
      <c r="B63" s="230"/>
      <c r="C63" s="235"/>
      <c r="D63" s="360" t="s">
        <v>555</v>
      </c>
      <c r="E63" s="360"/>
      <c r="F63" s="360"/>
      <c r="G63" s="360"/>
      <c r="H63" s="360"/>
      <c r="I63" s="360"/>
      <c r="J63" s="360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0" t="s">
        <v>556</v>
      </c>
      <c r="E65" s="360"/>
      <c r="F65" s="360"/>
      <c r="G65" s="360"/>
      <c r="H65" s="360"/>
      <c r="I65" s="360"/>
      <c r="J65" s="360"/>
      <c r="K65" s="231"/>
    </row>
    <row r="66" spans="2:11" s="1" customFormat="1" ht="15" customHeight="1">
      <c r="B66" s="230"/>
      <c r="C66" s="235"/>
      <c r="D66" s="362" t="s">
        <v>557</v>
      </c>
      <c r="E66" s="362"/>
      <c r="F66" s="362"/>
      <c r="G66" s="362"/>
      <c r="H66" s="362"/>
      <c r="I66" s="362"/>
      <c r="J66" s="362"/>
      <c r="K66" s="231"/>
    </row>
    <row r="67" spans="2:11" s="1" customFormat="1" ht="15" customHeight="1">
      <c r="B67" s="230"/>
      <c r="C67" s="235"/>
      <c r="D67" s="360" t="s">
        <v>558</v>
      </c>
      <c r="E67" s="360"/>
      <c r="F67" s="360"/>
      <c r="G67" s="360"/>
      <c r="H67" s="360"/>
      <c r="I67" s="360"/>
      <c r="J67" s="360"/>
      <c r="K67" s="231"/>
    </row>
    <row r="68" spans="2:11" s="1" customFormat="1" ht="15" customHeight="1">
      <c r="B68" s="230"/>
      <c r="C68" s="235"/>
      <c r="D68" s="360" t="s">
        <v>559</v>
      </c>
      <c r="E68" s="360"/>
      <c r="F68" s="360"/>
      <c r="G68" s="360"/>
      <c r="H68" s="360"/>
      <c r="I68" s="360"/>
      <c r="J68" s="360"/>
      <c r="K68" s="231"/>
    </row>
    <row r="69" spans="2:11" s="1" customFormat="1" ht="15" customHeight="1">
      <c r="B69" s="230"/>
      <c r="C69" s="235"/>
      <c r="D69" s="360" t="s">
        <v>560</v>
      </c>
      <c r="E69" s="360"/>
      <c r="F69" s="360"/>
      <c r="G69" s="360"/>
      <c r="H69" s="360"/>
      <c r="I69" s="360"/>
      <c r="J69" s="360"/>
      <c r="K69" s="231"/>
    </row>
    <row r="70" spans="2:11" s="1" customFormat="1" ht="15" customHeight="1">
      <c r="B70" s="230"/>
      <c r="C70" s="235"/>
      <c r="D70" s="360" t="s">
        <v>561</v>
      </c>
      <c r="E70" s="360"/>
      <c r="F70" s="360"/>
      <c r="G70" s="360"/>
      <c r="H70" s="360"/>
      <c r="I70" s="360"/>
      <c r="J70" s="360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5" t="s">
        <v>562</v>
      </c>
      <c r="D75" s="355"/>
      <c r="E75" s="355"/>
      <c r="F75" s="355"/>
      <c r="G75" s="355"/>
      <c r="H75" s="355"/>
      <c r="I75" s="355"/>
      <c r="J75" s="355"/>
      <c r="K75" s="248"/>
    </row>
    <row r="76" spans="2:11" s="1" customFormat="1" ht="17.25" customHeight="1">
      <c r="B76" s="247"/>
      <c r="C76" s="249" t="s">
        <v>563</v>
      </c>
      <c r="D76" s="249"/>
      <c r="E76" s="249"/>
      <c r="F76" s="249" t="s">
        <v>564</v>
      </c>
      <c r="G76" s="250"/>
      <c r="H76" s="249" t="s">
        <v>56</v>
      </c>
      <c r="I76" s="249" t="s">
        <v>59</v>
      </c>
      <c r="J76" s="249" t="s">
        <v>565</v>
      </c>
      <c r="K76" s="248"/>
    </row>
    <row r="77" spans="2:11" s="1" customFormat="1" ht="17.25" customHeight="1">
      <c r="B77" s="247"/>
      <c r="C77" s="251" t="s">
        <v>566</v>
      </c>
      <c r="D77" s="251"/>
      <c r="E77" s="251"/>
      <c r="F77" s="252" t="s">
        <v>567</v>
      </c>
      <c r="G77" s="253"/>
      <c r="H77" s="251"/>
      <c r="I77" s="251"/>
      <c r="J77" s="251" t="s">
        <v>568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55</v>
      </c>
      <c r="D79" s="256"/>
      <c r="E79" s="256"/>
      <c r="F79" s="257" t="s">
        <v>569</v>
      </c>
      <c r="G79" s="258"/>
      <c r="H79" s="236" t="s">
        <v>570</v>
      </c>
      <c r="I79" s="236" t="s">
        <v>571</v>
      </c>
      <c r="J79" s="236">
        <v>20</v>
      </c>
      <c r="K79" s="248"/>
    </row>
    <row r="80" spans="2:11" s="1" customFormat="1" ht="15" customHeight="1">
      <c r="B80" s="247"/>
      <c r="C80" s="236" t="s">
        <v>572</v>
      </c>
      <c r="D80" s="236"/>
      <c r="E80" s="236"/>
      <c r="F80" s="257" t="s">
        <v>569</v>
      </c>
      <c r="G80" s="258"/>
      <c r="H80" s="236" t="s">
        <v>573</v>
      </c>
      <c r="I80" s="236" t="s">
        <v>571</v>
      </c>
      <c r="J80" s="236">
        <v>120</v>
      </c>
      <c r="K80" s="248"/>
    </row>
    <row r="81" spans="2:11" s="1" customFormat="1" ht="15" customHeight="1">
      <c r="B81" s="259"/>
      <c r="C81" s="236" t="s">
        <v>574</v>
      </c>
      <c r="D81" s="236"/>
      <c r="E81" s="236"/>
      <c r="F81" s="257" t="s">
        <v>575</v>
      </c>
      <c r="G81" s="258"/>
      <c r="H81" s="236" t="s">
        <v>576</v>
      </c>
      <c r="I81" s="236" t="s">
        <v>571</v>
      </c>
      <c r="J81" s="236">
        <v>50</v>
      </c>
      <c r="K81" s="248"/>
    </row>
    <row r="82" spans="2:11" s="1" customFormat="1" ht="15" customHeight="1">
      <c r="B82" s="259"/>
      <c r="C82" s="236" t="s">
        <v>577</v>
      </c>
      <c r="D82" s="236"/>
      <c r="E82" s="236"/>
      <c r="F82" s="257" t="s">
        <v>569</v>
      </c>
      <c r="G82" s="258"/>
      <c r="H82" s="236" t="s">
        <v>578</v>
      </c>
      <c r="I82" s="236" t="s">
        <v>579</v>
      </c>
      <c r="J82" s="236"/>
      <c r="K82" s="248"/>
    </row>
    <row r="83" spans="2:11" s="1" customFormat="1" ht="15" customHeight="1">
      <c r="B83" s="259"/>
      <c r="C83" s="260" t="s">
        <v>580</v>
      </c>
      <c r="D83" s="260"/>
      <c r="E83" s="260"/>
      <c r="F83" s="261" t="s">
        <v>575</v>
      </c>
      <c r="G83" s="260"/>
      <c r="H83" s="260" t="s">
        <v>581</v>
      </c>
      <c r="I83" s="260" t="s">
        <v>571</v>
      </c>
      <c r="J83" s="260">
        <v>15</v>
      </c>
      <c r="K83" s="248"/>
    </row>
    <row r="84" spans="2:11" s="1" customFormat="1" ht="15" customHeight="1">
      <c r="B84" s="259"/>
      <c r="C84" s="260" t="s">
        <v>582</v>
      </c>
      <c r="D84" s="260"/>
      <c r="E84" s="260"/>
      <c r="F84" s="261" t="s">
        <v>575</v>
      </c>
      <c r="G84" s="260"/>
      <c r="H84" s="260" t="s">
        <v>583</v>
      </c>
      <c r="I84" s="260" t="s">
        <v>571</v>
      </c>
      <c r="J84" s="260">
        <v>15</v>
      </c>
      <c r="K84" s="248"/>
    </row>
    <row r="85" spans="2:11" s="1" customFormat="1" ht="15" customHeight="1">
      <c r="B85" s="259"/>
      <c r="C85" s="260" t="s">
        <v>584</v>
      </c>
      <c r="D85" s="260"/>
      <c r="E85" s="260"/>
      <c r="F85" s="261" t="s">
        <v>575</v>
      </c>
      <c r="G85" s="260"/>
      <c r="H85" s="260" t="s">
        <v>585</v>
      </c>
      <c r="I85" s="260" t="s">
        <v>571</v>
      </c>
      <c r="J85" s="260">
        <v>20</v>
      </c>
      <c r="K85" s="248"/>
    </row>
    <row r="86" spans="2:11" s="1" customFormat="1" ht="15" customHeight="1">
      <c r="B86" s="259"/>
      <c r="C86" s="260" t="s">
        <v>586</v>
      </c>
      <c r="D86" s="260"/>
      <c r="E86" s="260"/>
      <c r="F86" s="261" t="s">
        <v>575</v>
      </c>
      <c r="G86" s="260"/>
      <c r="H86" s="260" t="s">
        <v>587</v>
      </c>
      <c r="I86" s="260" t="s">
        <v>571</v>
      </c>
      <c r="J86" s="260">
        <v>20</v>
      </c>
      <c r="K86" s="248"/>
    </row>
    <row r="87" spans="2:11" s="1" customFormat="1" ht="15" customHeight="1">
      <c r="B87" s="259"/>
      <c r="C87" s="236" t="s">
        <v>588</v>
      </c>
      <c r="D87" s="236"/>
      <c r="E87" s="236"/>
      <c r="F87" s="257" t="s">
        <v>575</v>
      </c>
      <c r="G87" s="258"/>
      <c r="H87" s="236" t="s">
        <v>589</v>
      </c>
      <c r="I87" s="236" t="s">
        <v>571</v>
      </c>
      <c r="J87" s="236">
        <v>50</v>
      </c>
      <c r="K87" s="248"/>
    </row>
    <row r="88" spans="2:11" s="1" customFormat="1" ht="15" customHeight="1">
      <c r="B88" s="259"/>
      <c r="C88" s="236" t="s">
        <v>590</v>
      </c>
      <c r="D88" s="236"/>
      <c r="E88" s="236"/>
      <c r="F88" s="257" t="s">
        <v>575</v>
      </c>
      <c r="G88" s="258"/>
      <c r="H88" s="236" t="s">
        <v>591</v>
      </c>
      <c r="I88" s="236" t="s">
        <v>571</v>
      </c>
      <c r="J88" s="236">
        <v>20</v>
      </c>
      <c r="K88" s="248"/>
    </row>
    <row r="89" spans="2:11" s="1" customFormat="1" ht="15" customHeight="1">
      <c r="B89" s="259"/>
      <c r="C89" s="236" t="s">
        <v>592</v>
      </c>
      <c r="D89" s="236"/>
      <c r="E89" s="236"/>
      <c r="F89" s="257" t="s">
        <v>575</v>
      </c>
      <c r="G89" s="258"/>
      <c r="H89" s="236" t="s">
        <v>593</v>
      </c>
      <c r="I89" s="236" t="s">
        <v>571</v>
      </c>
      <c r="J89" s="236">
        <v>20</v>
      </c>
      <c r="K89" s="248"/>
    </row>
    <row r="90" spans="2:11" s="1" customFormat="1" ht="15" customHeight="1">
      <c r="B90" s="259"/>
      <c r="C90" s="236" t="s">
        <v>594</v>
      </c>
      <c r="D90" s="236"/>
      <c r="E90" s="236"/>
      <c r="F90" s="257" t="s">
        <v>575</v>
      </c>
      <c r="G90" s="258"/>
      <c r="H90" s="236" t="s">
        <v>595</v>
      </c>
      <c r="I90" s="236" t="s">
        <v>571</v>
      </c>
      <c r="J90" s="236">
        <v>50</v>
      </c>
      <c r="K90" s="248"/>
    </row>
    <row r="91" spans="2:11" s="1" customFormat="1" ht="15" customHeight="1">
      <c r="B91" s="259"/>
      <c r="C91" s="236" t="s">
        <v>596</v>
      </c>
      <c r="D91" s="236"/>
      <c r="E91" s="236"/>
      <c r="F91" s="257" t="s">
        <v>575</v>
      </c>
      <c r="G91" s="258"/>
      <c r="H91" s="236" t="s">
        <v>596</v>
      </c>
      <c r="I91" s="236" t="s">
        <v>571</v>
      </c>
      <c r="J91" s="236">
        <v>50</v>
      </c>
      <c r="K91" s="248"/>
    </row>
    <row r="92" spans="2:11" s="1" customFormat="1" ht="15" customHeight="1">
      <c r="B92" s="259"/>
      <c r="C92" s="236" t="s">
        <v>597</v>
      </c>
      <c r="D92" s="236"/>
      <c r="E92" s="236"/>
      <c r="F92" s="257" t="s">
        <v>575</v>
      </c>
      <c r="G92" s="258"/>
      <c r="H92" s="236" t="s">
        <v>598</v>
      </c>
      <c r="I92" s="236" t="s">
        <v>571</v>
      </c>
      <c r="J92" s="236">
        <v>255</v>
      </c>
      <c r="K92" s="248"/>
    </row>
    <row r="93" spans="2:11" s="1" customFormat="1" ht="15" customHeight="1">
      <c r="B93" s="259"/>
      <c r="C93" s="236" t="s">
        <v>599</v>
      </c>
      <c r="D93" s="236"/>
      <c r="E93" s="236"/>
      <c r="F93" s="257" t="s">
        <v>569</v>
      </c>
      <c r="G93" s="258"/>
      <c r="H93" s="236" t="s">
        <v>600</v>
      </c>
      <c r="I93" s="236" t="s">
        <v>601</v>
      </c>
      <c r="J93" s="236"/>
      <c r="K93" s="248"/>
    </row>
    <row r="94" spans="2:11" s="1" customFormat="1" ht="15" customHeight="1">
      <c r="B94" s="259"/>
      <c r="C94" s="236" t="s">
        <v>602</v>
      </c>
      <c r="D94" s="236"/>
      <c r="E94" s="236"/>
      <c r="F94" s="257" t="s">
        <v>569</v>
      </c>
      <c r="G94" s="258"/>
      <c r="H94" s="236" t="s">
        <v>603</v>
      </c>
      <c r="I94" s="236" t="s">
        <v>604</v>
      </c>
      <c r="J94" s="236"/>
      <c r="K94" s="248"/>
    </row>
    <row r="95" spans="2:11" s="1" customFormat="1" ht="15" customHeight="1">
      <c r="B95" s="259"/>
      <c r="C95" s="236" t="s">
        <v>605</v>
      </c>
      <c r="D95" s="236"/>
      <c r="E95" s="236"/>
      <c r="F95" s="257" t="s">
        <v>569</v>
      </c>
      <c r="G95" s="258"/>
      <c r="H95" s="236" t="s">
        <v>605</v>
      </c>
      <c r="I95" s="236" t="s">
        <v>604</v>
      </c>
      <c r="J95" s="236"/>
      <c r="K95" s="248"/>
    </row>
    <row r="96" spans="2:11" s="1" customFormat="1" ht="15" customHeight="1">
      <c r="B96" s="259"/>
      <c r="C96" s="236" t="s">
        <v>40</v>
      </c>
      <c r="D96" s="236"/>
      <c r="E96" s="236"/>
      <c r="F96" s="257" t="s">
        <v>569</v>
      </c>
      <c r="G96" s="258"/>
      <c r="H96" s="236" t="s">
        <v>606</v>
      </c>
      <c r="I96" s="236" t="s">
        <v>604</v>
      </c>
      <c r="J96" s="236"/>
      <c r="K96" s="248"/>
    </row>
    <row r="97" spans="2:11" s="1" customFormat="1" ht="15" customHeight="1">
      <c r="B97" s="259"/>
      <c r="C97" s="236" t="s">
        <v>50</v>
      </c>
      <c r="D97" s="236"/>
      <c r="E97" s="236"/>
      <c r="F97" s="257" t="s">
        <v>569</v>
      </c>
      <c r="G97" s="258"/>
      <c r="H97" s="236" t="s">
        <v>607</v>
      </c>
      <c r="I97" s="236" t="s">
        <v>604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5" t="s">
        <v>608</v>
      </c>
      <c r="D102" s="355"/>
      <c r="E102" s="355"/>
      <c r="F102" s="355"/>
      <c r="G102" s="355"/>
      <c r="H102" s="355"/>
      <c r="I102" s="355"/>
      <c r="J102" s="355"/>
      <c r="K102" s="248"/>
    </row>
    <row r="103" spans="2:11" s="1" customFormat="1" ht="17.25" customHeight="1">
      <c r="B103" s="247"/>
      <c r="C103" s="249" t="s">
        <v>563</v>
      </c>
      <c r="D103" s="249"/>
      <c r="E103" s="249"/>
      <c r="F103" s="249" t="s">
        <v>564</v>
      </c>
      <c r="G103" s="250"/>
      <c r="H103" s="249" t="s">
        <v>56</v>
      </c>
      <c r="I103" s="249" t="s">
        <v>59</v>
      </c>
      <c r="J103" s="249" t="s">
        <v>565</v>
      </c>
      <c r="K103" s="248"/>
    </row>
    <row r="104" spans="2:11" s="1" customFormat="1" ht="17.25" customHeight="1">
      <c r="B104" s="247"/>
      <c r="C104" s="251" t="s">
        <v>566</v>
      </c>
      <c r="D104" s="251"/>
      <c r="E104" s="251"/>
      <c r="F104" s="252" t="s">
        <v>567</v>
      </c>
      <c r="G104" s="253"/>
      <c r="H104" s="251"/>
      <c r="I104" s="251"/>
      <c r="J104" s="251" t="s">
        <v>568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55</v>
      </c>
      <c r="D106" s="256"/>
      <c r="E106" s="256"/>
      <c r="F106" s="257" t="s">
        <v>569</v>
      </c>
      <c r="G106" s="236"/>
      <c r="H106" s="236" t="s">
        <v>609</v>
      </c>
      <c r="I106" s="236" t="s">
        <v>571</v>
      </c>
      <c r="J106" s="236">
        <v>20</v>
      </c>
      <c r="K106" s="248"/>
    </row>
    <row r="107" spans="2:11" s="1" customFormat="1" ht="15" customHeight="1">
      <c r="B107" s="247"/>
      <c r="C107" s="236" t="s">
        <v>572</v>
      </c>
      <c r="D107" s="236"/>
      <c r="E107" s="236"/>
      <c r="F107" s="257" t="s">
        <v>569</v>
      </c>
      <c r="G107" s="236"/>
      <c r="H107" s="236" t="s">
        <v>609</v>
      </c>
      <c r="I107" s="236" t="s">
        <v>571</v>
      </c>
      <c r="J107" s="236">
        <v>120</v>
      </c>
      <c r="K107" s="248"/>
    </row>
    <row r="108" spans="2:11" s="1" customFormat="1" ht="15" customHeight="1">
      <c r="B108" s="259"/>
      <c r="C108" s="236" t="s">
        <v>574</v>
      </c>
      <c r="D108" s="236"/>
      <c r="E108" s="236"/>
      <c r="F108" s="257" t="s">
        <v>575</v>
      </c>
      <c r="G108" s="236"/>
      <c r="H108" s="236" t="s">
        <v>609</v>
      </c>
      <c r="I108" s="236" t="s">
        <v>571</v>
      </c>
      <c r="J108" s="236">
        <v>50</v>
      </c>
      <c r="K108" s="248"/>
    </row>
    <row r="109" spans="2:11" s="1" customFormat="1" ht="15" customHeight="1">
      <c r="B109" s="259"/>
      <c r="C109" s="236" t="s">
        <v>577</v>
      </c>
      <c r="D109" s="236"/>
      <c r="E109" s="236"/>
      <c r="F109" s="257" t="s">
        <v>569</v>
      </c>
      <c r="G109" s="236"/>
      <c r="H109" s="236" t="s">
        <v>609</v>
      </c>
      <c r="I109" s="236" t="s">
        <v>579</v>
      </c>
      <c r="J109" s="236"/>
      <c r="K109" s="248"/>
    </row>
    <row r="110" spans="2:11" s="1" customFormat="1" ht="15" customHeight="1">
      <c r="B110" s="259"/>
      <c r="C110" s="236" t="s">
        <v>588</v>
      </c>
      <c r="D110" s="236"/>
      <c r="E110" s="236"/>
      <c r="F110" s="257" t="s">
        <v>575</v>
      </c>
      <c r="G110" s="236"/>
      <c r="H110" s="236" t="s">
        <v>609</v>
      </c>
      <c r="I110" s="236" t="s">
        <v>571</v>
      </c>
      <c r="J110" s="236">
        <v>50</v>
      </c>
      <c r="K110" s="248"/>
    </row>
    <row r="111" spans="2:11" s="1" customFormat="1" ht="15" customHeight="1">
      <c r="B111" s="259"/>
      <c r="C111" s="236" t="s">
        <v>596</v>
      </c>
      <c r="D111" s="236"/>
      <c r="E111" s="236"/>
      <c r="F111" s="257" t="s">
        <v>575</v>
      </c>
      <c r="G111" s="236"/>
      <c r="H111" s="236" t="s">
        <v>609</v>
      </c>
      <c r="I111" s="236" t="s">
        <v>571</v>
      </c>
      <c r="J111" s="236">
        <v>50</v>
      </c>
      <c r="K111" s="248"/>
    </row>
    <row r="112" spans="2:11" s="1" customFormat="1" ht="15" customHeight="1">
      <c r="B112" s="259"/>
      <c r="C112" s="236" t="s">
        <v>594</v>
      </c>
      <c r="D112" s="236"/>
      <c r="E112" s="236"/>
      <c r="F112" s="257" t="s">
        <v>575</v>
      </c>
      <c r="G112" s="236"/>
      <c r="H112" s="236" t="s">
        <v>609</v>
      </c>
      <c r="I112" s="236" t="s">
        <v>571</v>
      </c>
      <c r="J112" s="236">
        <v>50</v>
      </c>
      <c r="K112" s="248"/>
    </row>
    <row r="113" spans="2:11" s="1" customFormat="1" ht="15" customHeight="1">
      <c r="B113" s="259"/>
      <c r="C113" s="236" t="s">
        <v>55</v>
      </c>
      <c r="D113" s="236"/>
      <c r="E113" s="236"/>
      <c r="F113" s="257" t="s">
        <v>569</v>
      </c>
      <c r="G113" s="236"/>
      <c r="H113" s="236" t="s">
        <v>610</v>
      </c>
      <c r="I113" s="236" t="s">
        <v>571</v>
      </c>
      <c r="J113" s="236">
        <v>20</v>
      </c>
      <c r="K113" s="248"/>
    </row>
    <row r="114" spans="2:11" s="1" customFormat="1" ht="15" customHeight="1">
      <c r="B114" s="259"/>
      <c r="C114" s="236" t="s">
        <v>611</v>
      </c>
      <c r="D114" s="236"/>
      <c r="E114" s="236"/>
      <c r="F114" s="257" t="s">
        <v>569</v>
      </c>
      <c r="G114" s="236"/>
      <c r="H114" s="236" t="s">
        <v>612</v>
      </c>
      <c r="I114" s="236" t="s">
        <v>571</v>
      </c>
      <c r="J114" s="236">
        <v>120</v>
      </c>
      <c r="K114" s="248"/>
    </row>
    <row r="115" spans="2:11" s="1" customFormat="1" ht="15" customHeight="1">
      <c r="B115" s="259"/>
      <c r="C115" s="236" t="s">
        <v>40</v>
      </c>
      <c r="D115" s="236"/>
      <c r="E115" s="236"/>
      <c r="F115" s="257" t="s">
        <v>569</v>
      </c>
      <c r="G115" s="236"/>
      <c r="H115" s="236" t="s">
        <v>613</v>
      </c>
      <c r="I115" s="236" t="s">
        <v>604</v>
      </c>
      <c r="J115" s="236"/>
      <c r="K115" s="248"/>
    </row>
    <row r="116" spans="2:11" s="1" customFormat="1" ht="15" customHeight="1">
      <c r="B116" s="259"/>
      <c r="C116" s="236" t="s">
        <v>50</v>
      </c>
      <c r="D116" s="236"/>
      <c r="E116" s="236"/>
      <c r="F116" s="257" t="s">
        <v>569</v>
      </c>
      <c r="G116" s="236"/>
      <c r="H116" s="236" t="s">
        <v>614</v>
      </c>
      <c r="I116" s="236" t="s">
        <v>604</v>
      </c>
      <c r="J116" s="236"/>
      <c r="K116" s="248"/>
    </row>
    <row r="117" spans="2:11" s="1" customFormat="1" ht="15" customHeight="1">
      <c r="B117" s="259"/>
      <c r="C117" s="236" t="s">
        <v>59</v>
      </c>
      <c r="D117" s="236"/>
      <c r="E117" s="236"/>
      <c r="F117" s="257" t="s">
        <v>569</v>
      </c>
      <c r="G117" s="236"/>
      <c r="H117" s="236" t="s">
        <v>615</v>
      </c>
      <c r="I117" s="236" t="s">
        <v>616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56" t="s">
        <v>617</v>
      </c>
      <c r="D122" s="356"/>
      <c r="E122" s="356"/>
      <c r="F122" s="356"/>
      <c r="G122" s="356"/>
      <c r="H122" s="356"/>
      <c r="I122" s="356"/>
      <c r="J122" s="356"/>
      <c r="K122" s="276"/>
    </row>
    <row r="123" spans="2:11" s="1" customFormat="1" ht="17.25" customHeight="1">
      <c r="B123" s="277"/>
      <c r="C123" s="249" t="s">
        <v>563</v>
      </c>
      <c r="D123" s="249"/>
      <c r="E123" s="249"/>
      <c r="F123" s="249" t="s">
        <v>564</v>
      </c>
      <c r="G123" s="250"/>
      <c r="H123" s="249" t="s">
        <v>56</v>
      </c>
      <c r="I123" s="249" t="s">
        <v>59</v>
      </c>
      <c r="J123" s="249" t="s">
        <v>565</v>
      </c>
      <c r="K123" s="278"/>
    </row>
    <row r="124" spans="2:11" s="1" customFormat="1" ht="17.25" customHeight="1">
      <c r="B124" s="277"/>
      <c r="C124" s="251" t="s">
        <v>566</v>
      </c>
      <c r="D124" s="251"/>
      <c r="E124" s="251"/>
      <c r="F124" s="252" t="s">
        <v>567</v>
      </c>
      <c r="G124" s="253"/>
      <c r="H124" s="251"/>
      <c r="I124" s="251"/>
      <c r="J124" s="251" t="s">
        <v>568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572</v>
      </c>
      <c r="D126" s="256"/>
      <c r="E126" s="256"/>
      <c r="F126" s="257" t="s">
        <v>569</v>
      </c>
      <c r="G126" s="236"/>
      <c r="H126" s="236" t="s">
        <v>609</v>
      </c>
      <c r="I126" s="236" t="s">
        <v>571</v>
      </c>
      <c r="J126" s="236">
        <v>120</v>
      </c>
      <c r="K126" s="282"/>
    </row>
    <row r="127" spans="2:11" s="1" customFormat="1" ht="15" customHeight="1">
      <c r="B127" s="279"/>
      <c r="C127" s="236" t="s">
        <v>618</v>
      </c>
      <c r="D127" s="236"/>
      <c r="E127" s="236"/>
      <c r="F127" s="257" t="s">
        <v>569</v>
      </c>
      <c r="G127" s="236"/>
      <c r="H127" s="236" t="s">
        <v>619</v>
      </c>
      <c r="I127" s="236" t="s">
        <v>571</v>
      </c>
      <c r="J127" s="236" t="s">
        <v>620</v>
      </c>
      <c r="K127" s="282"/>
    </row>
    <row r="128" spans="2:11" s="1" customFormat="1" ht="15" customHeight="1">
      <c r="B128" s="279"/>
      <c r="C128" s="236" t="s">
        <v>517</v>
      </c>
      <c r="D128" s="236"/>
      <c r="E128" s="236"/>
      <c r="F128" s="257" t="s">
        <v>569</v>
      </c>
      <c r="G128" s="236"/>
      <c r="H128" s="236" t="s">
        <v>621</v>
      </c>
      <c r="I128" s="236" t="s">
        <v>571</v>
      </c>
      <c r="J128" s="236" t="s">
        <v>620</v>
      </c>
      <c r="K128" s="282"/>
    </row>
    <row r="129" spans="2:11" s="1" customFormat="1" ht="15" customHeight="1">
      <c r="B129" s="279"/>
      <c r="C129" s="236" t="s">
        <v>580</v>
      </c>
      <c r="D129" s="236"/>
      <c r="E129" s="236"/>
      <c r="F129" s="257" t="s">
        <v>575</v>
      </c>
      <c r="G129" s="236"/>
      <c r="H129" s="236" t="s">
        <v>581</v>
      </c>
      <c r="I129" s="236" t="s">
        <v>571</v>
      </c>
      <c r="J129" s="236">
        <v>15</v>
      </c>
      <c r="K129" s="282"/>
    </row>
    <row r="130" spans="2:11" s="1" customFormat="1" ht="15" customHeight="1">
      <c r="B130" s="279"/>
      <c r="C130" s="260" t="s">
        <v>582</v>
      </c>
      <c r="D130" s="260"/>
      <c r="E130" s="260"/>
      <c r="F130" s="261" t="s">
        <v>575</v>
      </c>
      <c r="G130" s="260"/>
      <c r="H130" s="260" t="s">
        <v>583</v>
      </c>
      <c r="I130" s="260" t="s">
        <v>571</v>
      </c>
      <c r="J130" s="260">
        <v>15</v>
      </c>
      <c r="K130" s="282"/>
    </row>
    <row r="131" spans="2:11" s="1" customFormat="1" ht="15" customHeight="1">
      <c r="B131" s="279"/>
      <c r="C131" s="260" t="s">
        <v>584</v>
      </c>
      <c r="D131" s="260"/>
      <c r="E131" s="260"/>
      <c r="F131" s="261" t="s">
        <v>575</v>
      </c>
      <c r="G131" s="260"/>
      <c r="H131" s="260" t="s">
        <v>585</v>
      </c>
      <c r="I131" s="260" t="s">
        <v>571</v>
      </c>
      <c r="J131" s="260">
        <v>20</v>
      </c>
      <c r="K131" s="282"/>
    </row>
    <row r="132" spans="2:11" s="1" customFormat="1" ht="15" customHeight="1">
      <c r="B132" s="279"/>
      <c r="C132" s="260" t="s">
        <v>586</v>
      </c>
      <c r="D132" s="260"/>
      <c r="E132" s="260"/>
      <c r="F132" s="261" t="s">
        <v>575</v>
      </c>
      <c r="G132" s="260"/>
      <c r="H132" s="260" t="s">
        <v>587</v>
      </c>
      <c r="I132" s="260" t="s">
        <v>571</v>
      </c>
      <c r="J132" s="260">
        <v>20</v>
      </c>
      <c r="K132" s="282"/>
    </row>
    <row r="133" spans="2:11" s="1" customFormat="1" ht="15" customHeight="1">
      <c r="B133" s="279"/>
      <c r="C133" s="236" t="s">
        <v>574</v>
      </c>
      <c r="D133" s="236"/>
      <c r="E133" s="236"/>
      <c r="F133" s="257" t="s">
        <v>575</v>
      </c>
      <c r="G133" s="236"/>
      <c r="H133" s="236" t="s">
        <v>609</v>
      </c>
      <c r="I133" s="236" t="s">
        <v>571</v>
      </c>
      <c r="J133" s="236">
        <v>50</v>
      </c>
      <c r="K133" s="282"/>
    </row>
    <row r="134" spans="2:11" s="1" customFormat="1" ht="15" customHeight="1">
      <c r="B134" s="279"/>
      <c r="C134" s="236" t="s">
        <v>588</v>
      </c>
      <c r="D134" s="236"/>
      <c r="E134" s="236"/>
      <c r="F134" s="257" t="s">
        <v>575</v>
      </c>
      <c r="G134" s="236"/>
      <c r="H134" s="236" t="s">
        <v>609</v>
      </c>
      <c r="I134" s="236" t="s">
        <v>571</v>
      </c>
      <c r="J134" s="236">
        <v>50</v>
      </c>
      <c r="K134" s="282"/>
    </row>
    <row r="135" spans="2:11" s="1" customFormat="1" ht="15" customHeight="1">
      <c r="B135" s="279"/>
      <c r="C135" s="236" t="s">
        <v>594</v>
      </c>
      <c r="D135" s="236"/>
      <c r="E135" s="236"/>
      <c r="F135" s="257" t="s">
        <v>575</v>
      </c>
      <c r="G135" s="236"/>
      <c r="H135" s="236" t="s">
        <v>609</v>
      </c>
      <c r="I135" s="236" t="s">
        <v>571</v>
      </c>
      <c r="J135" s="236">
        <v>50</v>
      </c>
      <c r="K135" s="282"/>
    </row>
    <row r="136" spans="2:11" s="1" customFormat="1" ht="15" customHeight="1">
      <c r="B136" s="279"/>
      <c r="C136" s="236" t="s">
        <v>596</v>
      </c>
      <c r="D136" s="236"/>
      <c r="E136" s="236"/>
      <c r="F136" s="257" t="s">
        <v>575</v>
      </c>
      <c r="G136" s="236"/>
      <c r="H136" s="236" t="s">
        <v>609</v>
      </c>
      <c r="I136" s="236" t="s">
        <v>571</v>
      </c>
      <c r="J136" s="236">
        <v>50</v>
      </c>
      <c r="K136" s="282"/>
    </row>
    <row r="137" spans="2:11" s="1" customFormat="1" ht="15" customHeight="1">
      <c r="B137" s="279"/>
      <c r="C137" s="236" t="s">
        <v>597</v>
      </c>
      <c r="D137" s="236"/>
      <c r="E137" s="236"/>
      <c r="F137" s="257" t="s">
        <v>575</v>
      </c>
      <c r="G137" s="236"/>
      <c r="H137" s="236" t="s">
        <v>622</v>
      </c>
      <c r="I137" s="236" t="s">
        <v>571</v>
      </c>
      <c r="J137" s="236">
        <v>255</v>
      </c>
      <c r="K137" s="282"/>
    </row>
    <row r="138" spans="2:11" s="1" customFormat="1" ht="15" customHeight="1">
      <c r="B138" s="279"/>
      <c r="C138" s="236" t="s">
        <v>599</v>
      </c>
      <c r="D138" s="236"/>
      <c r="E138" s="236"/>
      <c r="F138" s="257" t="s">
        <v>569</v>
      </c>
      <c r="G138" s="236"/>
      <c r="H138" s="236" t="s">
        <v>623</v>
      </c>
      <c r="I138" s="236" t="s">
        <v>601</v>
      </c>
      <c r="J138" s="236"/>
      <c r="K138" s="282"/>
    </row>
    <row r="139" spans="2:11" s="1" customFormat="1" ht="15" customHeight="1">
      <c r="B139" s="279"/>
      <c r="C139" s="236" t="s">
        <v>602</v>
      </c>
      <c r="D139" s="236"/>
      <c r="E139" s="236"/>
      <c r="F139" s="257" t="s">
        <v>569</v>
      </c>
      <c r="G139" s="236"/>
      <c r="H139" s="236" t="s">
        <v>624</v>
      </c>
      <c r="I139" s="236" t="s">
        <v>604</v>
      </c>
      <c r="J139" s="236"/>
      <c r="K139" s="282"/>
    </row>
    <row r="140" spans="2:11" s="1" customFormat="1" ht="15" customHeight="1">
      <c r="B140" s="279"/>
      <c r="C140" s="236" t="s">
        <v>605</v>
      </c>
      <c r="D140" s="236"/>
      <c r="E140" s="236"/>
      <c r="F140" s="257" t="s">
        <v>569</v>
      </c>
      <c r="G140" s="236"/>
      <c r="H140" s="236" t="s">
        <v>605</v>
      </c>
      <c r="I140" s="236" t="s">
        <v>604</v>
      </c>
      <c r="J140" s="236"/>
      <c r="K140" s="282"/>
    </row>
    <row r="141" spans="2:11" s="1" customFormat="1" ht="15" customHeight="1">
      <c r="B141" s="279"/>
      <c r="C141" s="236" t="s">
        <v>40</v>
      </c>
      <c r="D141" s="236"/>
      <c r="E141" s="236"/>
      <c r="F141" s="257" t="s">
        <v>569</v>
      </c>
      <c r="G141" s="236"/>
      <c r="H141" s="236" t="s">
        <v>625</v>
      </c>
      <c r="I141" s="236" t="s">
        <v>604</v>
      </c>
      <c r="J141" s="236"/>
      <c r="K141" s="282"/>
    </row>
    <row r="142" spans="2:11" s="1" customFormat="1" ht="15" customHeight="1">
      <c r="B142" s="279"/>
      <c r="C142" s="236" t="s">
        <v>626</v>
      </c>
      <c r="D142" s="236"/>
      <c r="E142" s="236"/>
      <c r="F142" s="257" t="s">
        <v>569</v>
      </c>
      <c r="G142" s="236"/>
      <c r="H142" s="236" t="s">
        <v>627</v>
      </c>
      <c r="I142" s="236" t="s">
        <v>604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5" t="s">
        <v>628</v>
      </c>
      <c r="D147" s="355"/>
      <c r="E147" s="355"/>
      <c r="F147" s="355"/>
      <c r="G147" s="355"/>
      <c r="H147" s="355"/>
      <c r="I147" s="355"/>
      <c r="J147" s="355"/>
      <c r="K147" s="248"/>
    </row>
    <row r="148" spans="2:11" s="1" customFormat="1" ht="17.25" customHeight="1">
      <c r="B148" s="247"/>
      <c r="C148" s="249" t="s">
        <v>563</v>
      </c>
      <c r="D148" s="249"/>
      <c r="E148" s="249"/>
      <c r="F148" s="249" t="s">
        <v>564</v>
      </c>
      <c r="G148" s="250"/>
      <c r="H148" s="249" t="s">
        <v>56</v>
      </c>
      <c r="I148" s="249" t="s">
        <v>59</v>
      </c>
      <c r="J148" s="249" t="s">
        <v>565</v>
      </c>
      <c r="K148" s="248"/>
    </row>
    <row r="149" spans="2:11" s="1" customFormat="1" ht="17.25" customHeight="1">
      <c r="B149" s="247"/>
      <c r="C149" s="251" t="s">
        <v>566</v>
      </c>
      <c r="D149" s="251"/>
      <c r="E149" s="251"/>
      <c r="F149" s="252" t="s">
        <v>567</v>
      </c>
      <c r="G149" s="253"/>
      <c r="H149" s="251"/>
      <c r="I149" s="251"/>
      <c r="J149" s="251" t="s">
        <v>568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572</v>
      </c>
      <c r="D151" s="236"/>
      <c r="E151" s="236"/>
      <c r="F151" s="287" t="s">
        <v>569</v>
      </c>
      <c r="G151" s="236"/>
      <c r="H151" s="286" t="s">
        <v>609</v>
      </c>
      <c r="I151" s="286" t="s">
        <v>571</v>
      </c>
      <c r="J151" s="286">
        <v>120</v>
      </c>
      <c r="K151" s="282"/>
    </row>
    <row r="152" spans="2:11" s="1" customFormat="1" ht="15" customHeight="1">
      <c r="B152" s="259"/>
      <c r="C152" s="286" t="s">
        <v>618</v>
      </c>
      <c r="D152" s="236"/>
      <c r="E152" s="236"/>
      <c r="F152" s="287" t="s">
        <v>569</v>
      </c>
      <c r="G152" s="236"/>
      <c r="H152" s="286" t="s">
        <v>629</v>
      </c>
      <c r="I152" s="286" t="s">
        <v>571</v>
      </c>
      <c r="J152" s="286" t="s">
        <v>620</v>
      </c>
      <c r="K152" s="282"/>
    </row>
    <row r="153" spans="2:11" s="1" customFormat="1" ht="15" customHeight="1">
      <c r="B153" s="259"/>
      <c r="C153" s="286" t="s">
        <v>517</v>
      </c>
      <c r="D153" s="236"/>
      <c r="E153" s="236"/>
      <c r="F153" s="287" t="s">
        <v>569</v>
      </c>
      <c r="G153" s="236"/>
      <c r="H153" s="286" t="s">
        <v>630</v>
      </c>
      <c r="I153" s="286" t="s">
        <v>571</v>
      </c>
      <c r="J153" s="286" t="s">
        <v>620</v>
      </c>
      <c r="K153" s="282"/>
    </row>
    <row r="154" spans="2:11" s="1" customFormat="1" ht="15" customHeight="1">
      <c r="B154" s="259"/>
      <c r="C154" s="286" t="s">
        <v>574</v>
      </c>
      <c r="D154" s="236"/>
      <c r="E154" s="236"/>
      <c r="F154" s="287" t="s">
        <v>575</v>
      </c>
      <c r="G154" s="236"/>
      <c r="H154" s="286" t="s">
        <v>609</v>
      </c>
      <c r="I154" s="286" t="s">
        <v>571</v>
      </c>
      <c r="J154" s="286">
        <v>50</v>
      </c>
      <c r="K154" s="282"/>
    </row>
    <row r="155" spans="2:11" s="1" customFormat="1" ht="15" customHeight="1">
      <c r="B155" s="259"/>
      <c r="C155" s="286" t="s">
        <v>577</v>
      </c>
      <c r="D155" s="236"/>
      <c r="E155" s="236"/>
      <c r="F155" s="287" t="s">
        <v>569</v>
      </c>
      <c r="G155" s="236"/>
      <c r="H155" s="286" t="s">
        <v>609</v>
      </c>
      <c r="I155" s="286" t="s">
        <v>579</v>
      </c>
      <c r="J155" s="286"/>
      <c r="K155" s="282"/>
    </row>
    <row r="156" spans="2:11" s="1" customFormat="1" ht="15" customHeight="1">
      <c r="B156" s="259"/>
      <c r="C156" s="286" t="s">
        <v>588</v>
      </c>
      <c r="D156" s="236"/>
      <c r="E156" s="236"/>
      <c r="F156" s="287" t="s">
        <v>575</v>
      </c>
      <c r="G156" s="236"/>
      <c r="H156" s="286" t="s">
        <v>609</v>
      </c>
      <c r="I156" s="286" t="s">
        <v>571</v>
      </c>
      <c r="J156" s="286">
        <v>50</v>
      </c>
      <c r="K156" s="282"/>
    </row>
    <row r="157" spans="2:11" s="1" customFormat="1" ht="15" customHeight="1">
      <c r="B157" s="259"/>
      <c r="C157" s="286" t="s">
        <v>596</v>
      </c>
      <c r="D157" s="236"/>
      <c r="E157" s="236"/>
      <c r="F157" s="287" t="s">
        <v>575</v>
      </c>
      <c r="G157" s="236"/>
      <c r="H157" s="286" t="s">
        <v>609</v>
      </c>
      <c r="I157" s="286" t="s">
        <v>571</v>
      </c>
      <c r="J157" s="286">
        <v>50</v>
      </c>
      <c r="K157" s="282"/>
    </row>
    <row r="158" spans="2:11" s="1" customFormat="1" ht="15" customHeight="1">
      <c r="B158" s="259"/>
      <c r="C158" s="286" t="s">
        <v>594</v>
      </c>
      <c r="D158" s="236"/>
      <c r="E158" s="236"/>
      <c r="F158" s="287" t="s">
        <v>575</v>
      </c>
      <c r="G158" s="236"/>
      <c r="H158" s="286" t="s">
        <v>609</v>
      </c>
      <c r="I158" s="286" t="s">
        <v>571</v>
      </c>
      <c r="J158" s="286">
        <v>50</v>
      </c>
      <c r="K158" s="282"/>
    </row>
    <row r="159" spans="2:11" s="1" customFormat="1" ht="15" customHeight="1">
      <c r="B159" s="259"/>
      <c r="C159" s="286" t="s">
        <v>107</v>
      </c>
      <c r="D159" s="236"/>
      <c r="E159" s="236"/>
      <c r="F159" s="287" t="s">
        <v>569</v>
      </c>
      <c r="G159" s="236"/>
      <c r="H159" s="286" t="s">
        <v>631</v>
      </c>
      <c r="I159" s="286" t="s">
        <v>571</v>
      </c>
      <c r="J159" s="286" t="s">
        <v>632</v>
      </c>
      <c r="K159" s="282"/>
    </row>
    <row r="160" spans="2:11" s="1" customFormat="1" ht="15" customHeight="1">
      <c r="B160" s="259"/>
      <c r="C160" s="286" t="s">
        <v>633</v>
      </c>
      <c r="D160" s="236"/>
      <c r="E160" s="236"/>
      <c r="F160" s="287" t="s">
        <v>569</v>
      </c>
      <c r="G160" s="236"/>
      <c r="H160" s="286" t="s">
        <v>634</v>
      </c>
      <c r="I160" s="286" t="s">
        <v>604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56" t="s">
        <v>635</v>
      </c>
      <c r="D165" s="356"/>
      <c r="E165" s="356"/>
      <c r="F165" s="356"/>
      <c r="G165" s="356"/>
      <c r="H165" s="356"/>
      <c r="I165" s="356"/>
      <c r="J165" s="356"/>
      <c r="K165" s="229"/>
    </row>
    <row r="166" spans="2:11" s="1" customFormat="1" ht="17.25" customHeight="1">
      <c r="B166" s="228"/>
      <c r="C166" s="249" t="s">
        <v>563</v>
      </c>
      <c r="D166" s="249"/>
      <c r="E166" s="249"/>
      <c r="F166" s="249" t="s">
        <v>564</v>
      </c>
      <c r="G166" s="291"/>
      <c r="H166" s="292" t="s">
        <v>56</v>
      </c>
      <c r="I166" s="292" t="s">
        <v>59</v>
      </c>
      <c r="J166" s="249" t="s">
        <v>565</v>
      </c>
      <c r="K166" s="229"/>
    </row>
    <row r="167" spans="2:11" s="1" customFormat="1" ht="17.25" customHeight="1">
      <c r="B167" s="230"/>
      <c r="C167" s="251" t="s">
        <v>566</v>
      </c>
      <c r="D167" s="251"/>
      <c r="E167" s="251"/>
      <c r="F167" s="252" t="s">
        <v>567</v>
      </c>
      <c r="G167" s="293"/>
      <c r="H167" s="294"/>
      <c r="I167" s="294"/>
      <c r="J167" s="251" t="s">
        <v>568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572</v>
      </c>
      <c r="D169" s="236"/>
      <c r="E169" s="236"/>
      <c r="F169" s="257" t="s">
        <v>569</v>
      </c>
      <c r="G169" s="236"/>
      <c r="H169" s="236" t="s">
        <v>609</v>
      </c>
      <c r="I169" s="236" t="s">
        <v>571</v>
      </c>
      <c r="J169" s="236">
        <v>120</v>
      </c>
      <c r="K169" s="282"/>
    </row>
    <row r="170" spans="2:11" s="1" customFormat="1" ht="15" customHeight="1">
      <c r="B170" s="259"/>
      <c r="C170" s="236" t="s">
        <v>618</v>
      </c>
      <c r="D170" s="236"/>
      <c r="E170" s="236"/>
      <c r="F170" s="257" t="s">
        <v>569</v>
      </c>
      <c r="G170" s="236"/>
      <c r="H170" s="236" t="s">
        <v>619</v>
      </c>
      <c r="I170" s="236" t="s">
        <v>571</v>
      </c>
      <c r="J170" s="236" t="s">
        <v>620</v>
      </c>
      <c r="K170" s="282"/>
    </row>
    <row r="171" spans="2:11" s="1" customFormat="1" ht="15" customHeight="1">
      <c r="B171" s="259"/>
      <c r="C171" s="236" t="s">
        <v>517</v>
      </c>
      <c r="D171" s="236"/>
      <c r="E171" s="236"/>
      <c r="F171" s="257" t="s">
        <v>569</v>
      </c>
      <c r="G171" s="236"/>
      <c r="H171" s="236" t="s">
        <v>636</v>
      </c>
      <c r="I171" s="236" t="s">
        <v>571</v>
      </c>
      <c r="J171" s="236" t="s">
        <v>620</v>
      </c>
      <c r="K171" s="282"/>
    </row>
    <row r="172" spans="2:11" s="1" customFormat="1" ht="15" customHeight="1">
      <c r="B172" s="259"/>
      <c r="C172" s="236" t="s">
        <v>574</v>
      </c>
      <c r="D172" s="236"/>
      <c r="E172" s="236"/>
      <c r="F172" s="257" t="s">
        <v>575</v>
      </c>
      <c r="G172" s="236"/>
      <c r="H172" s="236" t="s">
        <v>636</v>
      </c>
      <c r="I172" s="236" t="s">
        <v>571</v>
      </c>
      <c r="J172" s="236">
        <v>50</v>
      </c>
      <c r="K172" s="282"/>
    </row>
    <row r="173" spans="2:11" s="1" customFormat="1" ht="15" customHeight="1">
      <c r="B173" s="259"/>
      <c r="C173" s="236" t="s">
        <v>577</v>
      </c>
      <c r="D173" s="236"/>
      <c r="E173" s="236"/>
      <c r="F173" s="257" t="s">
        <v>569</v>
      </c>
      <c r="G173" s="236"/>
      <c r="H173" s="236" t="s">
        <v>636</v>
      </c>
      <c r="I173" s="236" t="s">
        <v>579</v>
      </c>
      <c r="J173" s="236"/>
      <c r="K173" s="282"/>
    </row>
    <row r="174" spans="2:11" s="1" customFormat="1" ht="15" customHeight="1">
      <c r="B174" s="259"/>
      <c r="C174" s="236" t="s">
        <v>588</v>
      </c>
      <c r="D174" s="236"/>
      <c r="E174" s="236"/>
      <c r="F174" s="257" t="s">
        <v>575</v>
      </c>
      <c r="G174" s="236"/>
      <c r="H174" s="236" t="s">
        <v>636</v>
      </c>
      <c r="I174" s="236" t="s">
        <v>571</v>
      </c>
      <c r="J174" s="236">
        <v>50</v>
      </c>
      <c r="K174" s="282"/>
    </row>
    <row r="175" spans="2:11" s="1" customFormat="1" ht="15" customHeight="1">
      <c r="B175" s="259"/>
      <c r="C175" s="236" t="s">
        <v>596</v>
      </c>
      <c r="D175" s="236"/>
      <c r="E175" s="236"/>
      <c r="F175" s="257" t="s">
        <v>575</v>
      </c>
      <c r="G175" s="236"/>
      <c r="H175" s="236" t="s">
        <v>636</v>
      </c>
      <c r="I175" s="236" t="s">
        <v>571</v>
      </c>
      <c r="J175" s="236">
        <v>50</v>
      </c>
      <c r="K175" s="282"/>
    </row>
    <row r="176" spans="2:11" s="1" customFormat="1" ht="15" customHeight="1">
      <c r="B176" s="259"/>
      <c r="C176" s="236" t="s">
        <v>594</v>
      </c>
      <c r="D176" s="236"/>
      <c r="E176" s="236"/>
      <c r="F176" s="257" t="s">
        <v>575</v>
      </c>
      <c r="G176" s="236"/>
      <c r="H176" s="236" t="s">
        <v>636</v>
      </c>
      <c r="I176" s="236" t="s">
        <v>571</v>
      </c>
      <c r="J176" s="236">
        <v>50</v>
      </c>
      <c r="K176" s="282"/>
    </row>
    <row r="177" spans="2:11" s="1" customFormat="1" ht="15" customHeight="1">
      <c r="B177" s="259"/>
      <c r="C177" s="236" t="s">
        <v>118</v>
      </c>
      <c r="D177" s="236"/>
      <c r="E177" s="236"/>
      <c r="F177" s="257" t="s">
        <v>569</v>
      </c>
      <c r="G177" s="236"/>
      <c r="H177" s="236" t="s">
        <v>637</v>
      </c>
      <c r="I177" s="236" t="s">
        <v>638</v>
      </c>
      <c r="J177" s="236"/>
      <c r="K177" s="282"/>
    </row>
    <row r="178" spans="2:11" s="1" customFormat="1" ht="15" customHeight="1">
      <c r="B178" s="259"/>
      <c r="C178" s="236" t="s">
        <v>59</v>
      </c>
      <c r="D178" s="236"/>
      <c r="E178" s="236"/>
      <c r="F178" s="257" t="s">
        <v>569</v>
      </c>
      <c r="G178" s="236"/>
      <c r="H178" s="236" t="s">
        <v>639</v>
      </c>
      <c r="I178" s="236" t="s">
        <v>640</v>
      </c>
      <c r="J178" s="236">
        <v>1</v>
      </c>
      <c r="K178" s="282"/>
    </row>
    <row r="179" spans="2:11" s="1" customFormat="1" ht="15" customHeight="1">
      <c r="B179" s="259"/>
      <c r="C179" s="236" t="s">
        <v>55</v>
      </c>
      <c r="D179" s="236"/>
      <c r="E179" s="236"/>
      <c r="F179" s="257" t="s">
        <v>569</v>
      </c>
      <c r="G179" s="236"/>
      <c r="H179" s="236" t="s">
        <v>641</v>
      </c>
      <c r="I179" s="236" t="s">
        <v>571</v>
      </c>
      <c r="J179" s="236">
        <v>20</v>
      </c>
      <c r="K179" s="282"/>
    </row>
    <row r="180" spans="2:11" s="1" customFormat="1" ht="15" customHeight="1">
      <c r="B180" s="259"/>
      <c r="C180" s="236" t="s">
        <v>56</v>
      </c>
      <c r="D180" s="236"/>
      <c r="E180" s="236"/>
      <c r="F180" s="257" t="s">
        <v>569</v>
      </c>
      <c r="G180" s="236"/>
      <c r="H180" s="236" t="s">
        <v>642</v>
      </c>
      <c r="I180" s="236" t="s">
        <v>571</v>
      </c>
      <c r="J180" s="236">
        <v>255</v>
      </c>
      <c r="K180" s="282"/>
    </row>
    <row r="181" spans="2:11" s="1" customFormat="1" ht="15" customHeight="1">
      <c r="B181" s="259"/>
      <c r="C181" s="236" t="s">
        <v>119</v>
      </c>
      <c r="D181" s="236"/>
      <c r="E181" s="236"/>
      <c r="F181" s="257" t="s">
        <v>569</v>
      </c>
      <c r="G181" s="236"/>
      <c r="H181" s="236" t="s">
        <v>533</v>
      </c>
      <c r="I181" s="236" t="s">
        <v>571</v>
      </c>
      <c r="J181" s="236">
        <v>10</v>
      </c>
      <c r="K181" s="282"/>
    </row>
    <row r="182" spans="2:11" s="1" customFormat="1" ht="15" customHeight="1">
      <c r="B182" s="259"/>
      <c r="C182" s="236" t="s">
        <v>120</v>
      </c>
      <c r="D182" s="236"/>
      <c r="E182" s="236"/>
      <c r="F182" s="257" t="s">
        <v>569</v>
      </c>
      <c r="G182" s="236"/>
      <c r="H182" s="236" t="s">
        <v>643</v>
      </c>
      <c r="I182" s="236" t="s">
        <v>604</v>
      </c>
      <c r="J182" s="236"/>
      <c r="K182" s="282"/>
    </row>
    <row r="183" spans="2:11" s="1" customFormat="1" ht="15" customHeight="1">
      <c r="B183" s="259"/>
      <c r="C183" s="236" t="s">
        <v>644</v>
      </c>
      <c r="D183" s="236"/>
      <c r="E183" s="236"/>
      <c r="F183" s="257" t="s">
        <v>569</v>
      </c>
      <c r="G183" s="236"/>
      <c r="H183" s="236" t="s">
        <v>645</v>
      </c>
      <c r="I183" s="236" t="s">
        <v>604</v>
      </c>
      <c r="J183" s="236"/>
      <c r="K183" s="282"/>
    </row>
    <row r="184" spans="2:11" s="1" customFormat="1" ht="15" customHeight="1">
      <c r="B184" s="259"/>
      <c r="C184" s="236" t="s">
        <v>633</v>
      </c>
      <c r="D184" s="236"/>
      <c r="E184" s="236"/>
      <c r="F184" s="257" t="s">
        <v>569</v>
      </c>
      <c r="G184" s="236"/>
      <c r="H184" s="236" t="s">
        <v>646</v>
      </c>
      <c r="I184" s="236" t="s">
        <v>604</v>
      </c>
      <c r="J184" s="236"/>
      <c r="K184" s="282"/>
    </row>
    <row r="185" spans="2:11" s="1" customFormat="1" ht="15" customHeight="1">
      <c r="B185" s="259"/>
      <c r="C185" s="236" t="s">
        <v>122</v>
      </c>
      <c r="D185" s="236"/>
      <c r="E185" s="236"/>
      <c r="F185" s="257" t="s">
        <v>575</v>
      </c>
      <c r="G185" s="236"/>
      <c r="H185" s="236" t="s">
        <v>647</v>
      </c>
      <c r="I185" s="236" t="s">
        <v>571</v>
      </c>
      <c r="J185" s="236">
        <v>50</v>
      </c>
      <c r="K185" s="282"/>
    </row>
    <row r="186" spans="2:11" s="1" customFormat="1" ht="15" customHeight="1">
      <c r="B186" s="259"/>
      <c r="C186" s="236" t="s">
        <v>648</v>
      </c>
      <c r="D186" s="236"/>
      <c r="E186" s="236"/>
      <c r="F186" s="257" t="s">
        <v>575</v>
      </c>
      <c r="G186" s="236"/>
      <c r="H186" s="236" t="s">
        <v>649</v>
      </c>
      <c r="I186" s="236" t="s">
        <v>650</v>
      </c>
      <c r="J186" s="236"/>
      <c r="K186" s="282"/>
    </row>
    <row r="187" spans="2:11" s="1" customFormat="1" ht="15" customHeight="1">
      <c r="B187" s="259"/>
      <c r="C187" s="236" t="s">
        <v>651</v>
      </c>
      <c r="D187" s="236"/>
      <c r="E187" s="236"/>
      <c r="F187" s="257" t="s">
        <v>575</v>
      </c>
      <c r="G187" s="236"/>
      <c r="H187" s="236" t="s">
        <v>652</v>
      </c>
      <c r="I187" s="236" t="s">
        <v>650</v>
      </c>
      <c r="J187" s="236"/>
      <c r="K187" s="282"/>
    </row>
    <row r="188" spans="2:11" s="1" customFormat="1" ht="15" customHeight="1">
      <c r="B188" s="259"/>
      <c r="C188" s="236" t="s">
        <v>653</v>
      </c>
      <c r="D188" s="236"/>
      <c r="E188" s="236"/>
      <c r="F188" s="257" t="s">
        <v>575</v>
      </c>
      <c r="G188" s="236"/>
      <c r="H188" s="236" t="s">
        <v>654</v>
      </c>
      <c r="I188" s="236" t="s">
        <v>650</v>
      </c>
      <c r="J188" s="236"/>
      <c r="K188" s="282"/>
    </row>
    <row r="189" spans="2:11" s="1" customFormat="1" ht="15" customHeight="1">
      <c r="B189" s="259"/>
      <c r="C189" s="295" t="s">
        <v>655</v>
      </c>
      <c r="D189" s="236"/>
      <c r="E189" s="236"/>
      <c r="F189" s="257" t="s">
        <v>575</v>
      </c>
      <c r="G189" s="236"/>
      <c r="H189" s="236" t="s">
        <v>656</v>
      </c>
      <c r="I189" s="236" t="s">
        <v>657</v>
      </c>
      <c r="J189" s="296" t="s">
        <v>658</v>
      </c>
      <c r="K189" s="282"/>
    </row>
    <row r="190" spans="2:11" s="1" customFormat="1" ht="15" customHeight="1">
      <c r="B190" s="259"/>
      <c r="C190" s="295" t="s">
        <v>44</v>
      </c>
      <c r="D190" s="236"/>
      <c r="E190" s="236"/>
      <c r="F190" s="257" t="s">
        <v>569</v>
      </c>
      <c r="G190" s="236"/>
      <c r="H190" s="233" t="s">
        <v>659</v>
      </c>
      <c r="I190" s="236" t="s">
        <v>660</v>
      </c>
      <c r="J190" s="236"/>
      <c r="K190" s="282"/>
    </row>
    <row r="191" spans="2:11" s="1" customFormat="1" ht="15" customHeight="1">
      <c r="B191" s="259"/>
      <c r="C191" s="295" t="s">
        <v>661</v>
      </c>
      <c r="D191" s="236"/>
      <c r="E191" s="236"/>
      <c r="F191" s="257" t="s">
        <v>569</v>
      </c>
      <c r="G191" s="236"/>
      <c r="H191" s="236" t="s">
        <v>662</v>
      </c>
      <c r="I191" s="236" t="s">
        <v>604</v>
      </c>
      <c r="J191" s="236"/>
      <c r="K191" s="282"/>
    </row>
    <row r="192" spans="2:11" s="1" customFormat="1" ht="15" customHeight="1">
      <c r="B192" s="259"/>
      <c r="C192" s="295" t="s">
        <v>663</v>
      </c>
      <c r="D192" s="236"/>
      <c r="E192" s="236"/>
      <c r="F192" s="257" t="s">
        <v>569</v>
      </c>
      <c r="G192" s="236"/>
      <c r="H192" s="236" t="s">
        <v>664</v>
      </c>
      <c r="I192" s="236" t="s">
        <v>604</v>
      </c>
      <c r="J192" s="236"/>
      <c r="K192" s="282"/>
    </row>
    <row r="193" spans="2:11" s="1" customFormat="1" ht="15" customHeight="1">
      <c r="B193" s="259"/>
      <c r="C193" s="295" t="s">
        <v>665</v>
      </c>
      <c r="D193" s="236"/>
      <c r="E193" s="236"/>
      <c r="F193" s="257" t="s">
        <v>575</v>
      </c>
      <c r="G193" s="236"/>
      <c r="H193" s="236" t="s">
        <v>666</v>
      </c>
      <c r="I193" s="236" t="s">
        <v>604</v>
      </c>
      <c r="J193" s="236"/>
      <c r="K193" s="282"/>
    </row>
    <row r="194" spans="2:11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pans="2:11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1">
      <c r="B199" s="228"/>
      <c r="C199" s="356" t="s">
        <v>667</v>
      </c>
      <c r="D199" s="356"/>
      <c r="E199" s="356"/>
      <c r="F199" s="356"/>
      <c r="G199" s="356"/>
      <c r="H199" s="356"/>
      <c r="I199" s="356"/>
      <c r="J199" s="356"/>
      <c r="K199" s="229"/>
    </row>
    <row r="200" spans="2:11" s="1" customFormat="1" ht="25.5" customHeight="1">
      <c r="B200" s="228"/>
      <c r="C200" s="298" t="s">
        <v>668</v>
      </c>
      <c r="D200" s="298"/>
      <c r="E200" s="298"/>
      <c r="F200" s="298" t="s">
        <v>669</v>
      </c>
      <c r="G200" s="299"/>
      <c r="H200" s="357" t="s">
        <v>670</v>
      </c>
      <c r="I200" s="357"/>
      <c r="J200" s="357"/>
      <c r="K200" s="229"/>
    </row>
    <row r="201" spans="2:1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pans="2:11" s="1" customFormat="1" ht="15" customHeight="1">
      <c r="B202" s="259"/>
      <c r="C202" s="236" t="s">
        <v>660</v>
      </c>
      <c r="D202" s="236"/>
      <c r="E202" s="236"/>
      <c r="F202" s="257" t="s">
        <v>45</v>
      </c>
      <c r="G202" s="236"/>
      <c r="H202" s="358" t="s">
        <v>671</v>
      </c>
      <c r="I202" s="358"/>
      <c r="J202" s="358"/>
      <c r="K202" s="282"/>
    </row>
    <row r="203" spans="2:11" s="1" customFormat="1" ht="15" customHeight="1">
      <c r="B203" s="259"/>
      <c r="C203" s="236"/>
      <c r="D203" s="236"/>
      <c r="E203" s="236"/>
      <c r="F203" s="257" t="s">
        <v>46</v>
      </c>
      <c r="G203" s="236"/>
      <c r="H203" s="358" t="s">
        <v>672</v>
      </c>
      <c r="I203" s="358"/>
      <c r="J203" s="358"/>
      <c r="K203" s="282"/>
    </row>
    <row r="204" spans="2:11" s="1" customFormat="1" ht="15" customHeight="1">
      <c r="B204" s="259"/>
      <c r="C204" s="236"/>
      <c r="D204" s="236"/>
      <c r="E204" s="236"/>
      <c r="F204" s="257" t="s">
        <v>49</v>
      </c>
      <c r="G204" s="236"/>
      <c r="H204" s="358" t="s">
        <v>673</v>
      </c>
      <c r="I204" s="358"/>
      <c r="J204" s="358"/>
      <c r="K204" s="282"/>
    </row>
    <row r="205" spans="2:11" s="1" customFormat="1" ht="15" customHeight="1">
      <c r="B205" s="259"/>
      <c r="C205" s="236"/>
      <c r="D205" s="236"/>
      <c r="E205" s="236"/>
      <c r="F205" s="257" t="s">
        <v>47</v>
      </c>
      <c r="G205" s="236"/>
      <c r="H205" s="358" t="s">
        <v>674</v>
      </c>
      <c r="I205" s="358"/>
      <c r="J205" s="358"/>
      <c r="K205" s="282"/>
    </row>
    <row r="206" spans="2:11" s="1" customFormat="1" ht="15" customHeight="1">
      <c r="B206" s="259"/>
      <c r="C206" s="236"/>
      <c r="D206" s="236"/>
      <c r="E206" s="236"/>
      <c r="F206" s="257" t="s">
        <v>48</v>
      </c>
      <c r="G206" s="236"/>
      <c r="H206" s="358" t="s">
        <v>675</v>
      </c>
      <c r="I206" s="358"/>
      <c r="J206" s="358"/>
      <c r="K206" s="282"/>
    </row>
    <row r="207" spans="2:11" s="1" customFormat="1" ht="15" customHeight="1">
      <c r="B207" s="259"/>
      <c r="C207" s="236"/>
      <c r="D207" s="236"/>
      <c r="E207" s="236"/>
      <c r="F207" s="257"/>
      <c r="G207" s="236"/>
      <c r="H207" s="236"/>
      <c r="I207" s="236"/>
      <c r="J207" s="236"/>
      <c r="K207" s="282"/>
    </row>
    <row r="208" spans="2:11" s="1" customFormat="1" ht="15" customHeight="1">
      <c r="B208" s="259"/>
      <c r="C208" s="236" t="s">
        <v>616</v>
      </c>
      <c r="D208" s="236"/>
      <c r="E208" s="236"/>
      <c r="F208" s="257" t="s">
        <v>81</v>
      </c>
      <c r="G208" s="236"/>
      <c r="H208" s="358" t="s">
        <v>676</v>
      </c>
      <c r="I208" s="358"/>
      <c r="J208" s="358"/>
      <c r="K208" s="282"/>
    </row>
    <row r="209" spans="2:11" s="1" customFormat="1" ht="15" customHeight="1">
      <c r="B209" s="259"/>
      <c r="C209" s="236"/>
      <c r="D209" s="236"/>
      <c r="E209" s="236"/>
      <c r="F209" s="257" t="s">
        <v>512</v>
      </c>
      <c r="G209" s="236"/>
      <c r="H209" s="358" t="s">
        <v>513</v>
      </c>
      <c r="I209" s="358"/>
      <c r="J209" s="358"/>
      <c r="K209" s="282"/>
    </row>
    <row r="210" spans="2:11" s="1" customFormat="1" ht="15" customHeight="1">
      <c r="B210" s="259"/>
      <c r="C210" s="236"/>
      <c r="D210" s="236"/>
      <c r="E210" s="236"/>
      <c r="F210" s="257" t="s">
        <v>510</v>
      </c>
      <c r="G210" s="236"/>
      <c r="H210" s="358" t="s">
        <v>677</v>
      </c>
      <c r="I210" s="358"/>
      <c r="J210" s="358"/>
      <c r="K210" s="282"/>
    </row>
    <row r="211" spans="2:11" s="1" customFormat="1" ht="15" customHeight="1">
      <c r="B211" s="300"/>
      <c r="C211" s="236"/>
      <c r="D211" s="236"/>
      <c r="E211" s="236"/>
      <c r="F211" s="257" t="s">
        <v>514</v>
      </c>
      <c r="G211" s="295"/>
      <c r="H211" s="359" t="s">
        <v>515</v>
      </c>
      <c r="I211" s="359"/>
      <c r="J211" s="359"/>
      <c r="K211" s="301"/>
    </row>
    <row r="212" spans="2:11" s="1" customFormat="1" ht="15" customHeight="1">
      <c r="B212" s="300"/>
      <c r="C212" s="236"/>
      <c r="D212" s="236"/>
      <c r="E212" s="236"/>
      <c r="F212" s="257" t="s">
        <v>97</v>
      </c>
      <c r="G212" s="295"/>
      <c r="H212" s="359" t="s">
        <v>678</v>
      </c>
      <c r="I212" s="359"/>
      <c r="J212" s="359"/>
      <c r="K212" s="301"/>
    </row>
    <row r="213" spans="2:11" s="1" customFormat="1" ht="15" customHeight="1">
      <c r="B213" s="300"/>
      <c r="C213" s="236"/>
      <c r="D213" s="236"/>
      <c r="E213" s="236"/>
      <c r="F213" s="257"/>
      <c r="G213" s="295"/>
      <c r="H213" s="286"/>
      <c r="I213" s="286"/>
      <c r="J213" s="286"/>
      <c r="K213" s="301"/>
    </row>
    <row r="214" spans="2:11" s="1" customFormat="1" ht="15" customHeight="1">
      <c r="B214" s="300"/>
      <c r="C214" s="236" t="s">
        <v>640</v>
      </c>
      <c r="D214" s="236"/>
      <c r="E214" s="236"/>
      <c r="F214" s="257">
        <v>1</v>
      </c>
      <c r="G214" s="295"/>
      <c r="H214" s="359" t="s">
        <v>679</v>
      </c>
      <c r="I214" s="359"/>
      <c r="J214" s="359"/>
      <c r="K214" s="301"/>
    </row>
    <row r="215" spans="2:11" s="1" customFormat="1" ht="15" customHeight="1">
      <c r="B215" s="300"/>
      <c r="C215" s="236"/>
      <c r="D215" s="236"/>
      <c r="E215" s="236"/>
      <c r="F215" s="257">
        <v>2</v>
      </c>
      <c r="G215" s="295"/>
      <c r="H215" s="359" t="s">
        <v>680</v>
      </c>
      <c r="I215" s="359"/>
      <c r="J215" s="359"/>
      <c r="K215" s="301"/>
    </row>
    <row r="216" spans="2:11" s="1" customFormat="1" ht="15" customHeight="1">
      <c r="B216" s="300"/>
      <c r="C216" s="236"/>
      <c r="D216" s="236"/>
      <c r="E216" s="236"/>
      <c r="F216" s="257">
        <v>3</v>
      </c>
      <c r="G216" s="295"/>
      <c r="H216" s="359" t="s">
        <v>681</v>
      </c>
      <c r="I216" s="359"/>
      <c r="J216" s="359"/>
      <c r="K216" s="301"/>
    </row>
    <row r="217" spans="2:11" s="1" customFormat="1" ht="15" customHeight="1">
      <c r="B217" s="300"/>
      <c r="C217" s="236"/>
      <c r="D217" s="236"/>
      <c r="E217" s="236"/>
      <c r="F217" s="257">
        <v>4</v>
      </c>
      <c r="G217" s="295"/>
      <c r="H217" s="359" t="s">
        <v>682</v>
      </c>
      <c r="I217" s="359"/>
      <c r="J217" s="359"/>
      <c r="K217" s="301"/>
    </row>
    <row r="218" spans="2:11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1153.1 - 2 - ulice Raisova</vt:lpstr>
      <vt:lpstr>1153.7 - 2 - ulice U Hřiště</vt:lpstr>
      <vt:lpstr>1153.8 - 2 - ulice Luční</vt:lpstr>
      <vt:lpstr>1153.11 - 2 - ulice Zahradní</vt:lpstr>
      <vt:lpstr>1153.0 - VRN</vt:lpstr>
      <vt:lpstr>Pokyny pro vyplnění</vt:lpstr>
      <vt:lpstr>'1153.0 - VRN'!Názvy_tisku</vt:lpstr>
      <vt:lpstr>'1153.1 - 2 - ulice Raisova'!Názvy_tisku</vt:lpstr>
      <vt:lpstr>'1153.11 - 2 - ulice Zahradní'!Názvy_tisku</vt:lpstr>
      <vt:lpstr>'1153.7 - 2 - ulice U Hřiště'!Názvy_tisku</vt:lpstr>
      <vt:lpstr>'1153.8 - 2 - ulice Luční'!Názvy_tisku</vt:lpstr>
      <vt:lpstr>'Rekapitulace stavby'!Názvy_tisku</vt:lpstr>
      <vt:lpstr>'1153.0 - VRN'!Oblast_tisku</vt:lpstr>
      <vt:lpstr>'1153.1 - 2 - ulice Raisova'!Oblast_tisku</vt:lpstr>
      <vt:lpstr>'1153.11 - 2 - ulice Zahradní'!Oblast_tisku</vt:lpstr>
      <vt:lpstr>'1153.7 - 2 - ulice U Hřiště'!Oblast_tisku</vt:lpstr>
      <vt:lpstr>'1153.8 - 2 - ulice Luční'!Oblast_tisku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LucinkaNB\lucinka</dc:creator>
  <cp:lastModifiedBy>Luťhová Iveta</cp:lastModifiedBy>
  <dcterms:created xsi:type="dcterms:W3CDTF">2024-03-22T07:46:22Z</dcterms:created>
  <dcterms:modified xsi:type="dcterms:W3CDTF">2024-03-22T08:48:07Z</dcterms:modified>
</cp:coreProperties>
</file>